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<sst xmlns="http://schemas.openxmlformats.org/spreadsheetml/2006/main" count="403" uniqueCount="332">
  <si>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</si>
  <si>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</si>
  <si>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</si>
  <si>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</si>
  <si>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</si>
  <si>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</si>
  <si>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</si>
  <si>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</si>
  <si>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</si>
  <si>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</si>
  <si>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</si>
  <si>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</si>
  <si>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</si>
  <si>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</si>
  <si>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</si>
  <si>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</si>
  <si>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</si>
  <si>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</si>
  <si>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</si>
  <si>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</si>
  <si>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</si>
  <si>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</si>
  <si>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</si>
  <si>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</si>
  <si>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</si>
  <si>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</si>
  <si>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</si>
  <si>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</si>
  <si>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</si>
  <si>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</si>
  <si>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</si>
  <si>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</si>
  <si>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</si>
  <si>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</si>
  <si>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</si>
  <si>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</si>
  <si>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</si>
  <si>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</si>
  <si>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Net Loss for the period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</si>
  <si>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</si>
  <si>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</si>
  <si>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</si>
  <si>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</si>
  <si>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</si>
  <si>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</si>
  <si>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</si>
  <si>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</si>
  <si>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</si>
  <si>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</si>
  <si>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</si>
  <si>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</si>
  <si>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</si>
  <si>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</si>
  <si>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</si>
  <si>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</si>
  <si>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</si>
  <si>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</si>
  <si>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</si>
  <si>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</si>
  <si>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</si>
  <si>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</si>
  <si>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</si>
  <si>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</si>
  <si>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</si>
  <si>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</si>
  <si>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</si>
  <si>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</si>
  <si>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</si>
  <si>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</si>
  <si>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</si>
  <si>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</si>
  <si>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Current Year Prospect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</si>
  <si>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</si>
  <si>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</si>
  <si>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</si>
  <si>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</si>
  <si>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</si>
  <si>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</si>
  <si>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</si>
  <si>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</si>
  <si>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</si>
  <si>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</si>
  <si>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</si>
  <si>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</si>
  <si>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</si>
  <si>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</si>
  <si>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</si>
  <si>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</si>
  <si>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</si>
  <si>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</si>
  <si>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</si>
  <si>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</si>
  <si>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</si>
  <si>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 xml:space="preserve">     Secured - Hire Purchase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</si>
  <si>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</si>
  <si>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</si>
  <si>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</si>
  <si>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</si>
  <si>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</si>
  <si>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</si>
  <si>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</si>
  <si>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</si>
  <si>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</si>
  <si>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</si>
  <si>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</si>
  <si>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</si>
  <si>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</si>
  <si>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</si>
  <si>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</si>
  <si>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</si>
  <si>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Hire purchase payables</t>
  </si>
  <si>
    <t>Provision for retirement benefits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</si>
  <si>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</si>
  <si>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</si>
  <si>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 xml:space="preserve">         - Overdrafts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</si>
  <si>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</si>
  <si>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</si>
  <si>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</si>
  <si>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</si>
  <si>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</si>
  <si>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</si>
  <si>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</si>
  <si>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Amortisation of leasehold land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</si>
  <si>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</si>
  <si>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</si>
  <si>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</si>
  <si>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</si>
  <si>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</si>
  <si>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bankers' acceptance</t>
  </si>
  <si>
    <t>Repayment of hire purchase</t>
  </si>
  <si>
    <t>CASH AND CASH EQUIVALENTS COMPRISE:-</t>
  </si>
  <si>
    <t>NET TANGIBLE ASSETS PER SHARE (RM)</t>
  </si>
  <si>
    <t>Decrease in trade receivables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</si>
  <si>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</si>
  <si>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</si>
  <si>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</si>
  <si>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</si>
  <si>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</si>
  <si>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</si>
  <si>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 xml:space="preserve">                    - Term Loan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</si>
  <si>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</si>
  <si>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</si>
  <si>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</si>
  <si>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</si>
  <si>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</si>
  <si>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</si>
  <si>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</si>
  <si>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 xml:space="preserve">         - Revolving Loans</t>
  </si>
  <si>
    <t>Repayment of revolving loans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</si>
  <si>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</si>
  <si>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</si>
  <si>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</si>
  <si>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</si>
  <si>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</si>
  <si>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</si>
  <si>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</si>
  <si>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</si>
  <si>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</si>
  <si>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</si>
  <si>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Increase in amount due to directors</t>
  </si>
  <si>
    <t>Net cash used in financing activities</t>
  </si>
  <si>
    <t>Bank borrowings (secured)</t>
  </si>
  <si>
    <t>Decrease in inventories</t>
  </si>
  <si>
    <t>Balance at 01-01-2006</t>
  </si>
  <si>
    <t>information reporting is not relevant in the context of the Group.</t>
  </si>
  <si>
    <t>(i)</t>
  </si>
  <si>
    <t>(ii)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</si>
  <si>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</si>
  <si>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</si>
  <si>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</si>
  <si>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(RM'000)</t>
  </si>
  <si>
    <t>(sen)</t>
  </si>
  <si>
    <t>The Company announced on 20 October 2006, that it proposed to undertake the following:-</t>
  </si>
  <si>
    <t>Proposed private placement of up to 10% of the issued and paid-up share capital of the</t>
  </si>
  <si>
    <t>Company to investors to be identified ("Proposed Private Placement"); and</t>
  </si>
  <si>
    <t xml:space="preserve">Proposed rights issue of up to 10,480,550 new ordinary shares of RM1.00 each in the </t>
  </si>
  <si>
    <t>Company ("BTM Shares") at an issue price of RM1.00 each on the basis of one (1) rights</t>
  </si>
  <si>
    <t xml:space="preserve">share for every three (3) existing BTM Shares held on a date to be determined later </t>
  </si>
  <si>
    <t>together with up to 10,480,550 new free detachable warrants of RM1.00 each on the</t>
  </si>
  <si>
    <t xml:space="preserve">basis of one (1) warrant for every one (1) rights share subscribed ("Proposed Rights </t>
  </si>
  <si>
    <t>Issue").</t>
  </si>
  <si>
    <t>Issuance of shares</t>
  </si>
  <si>
    <t>The effect on the loss per share of the assumed exercise of the Employees' Share Option</t>
  </si>
  <si>
    <t>Net cash generated from/(used in) investing activities</t>
  </si>
  <si>
    <t>31/12/2006</t>
  </si>
  <si>
    <t>Issue of shares</t>
  </si>
  <si>
    <t>The approval  of the Securities Commission ("SC") and the SC, on behalf of the Foreign</t>
  </si>
  <si>
    <t>Investment Committee, for the Proposed Private Placement and the listing of and quotation</t>
  </si>
  <si>
    <t>for the Placement Shares was obtained vide the SC's letter dated 6 December 2006. Bursa</t>
  </si>
  <si>
    <t>Malaysia Securities Berhad ("Bursa Securities") has approved in-principle the listing of up to</t>
  </si>
  <si>
    <t>2,814,000 new ordinary shares of RM1.00 each to be issued pursuant to the Private</t>
  </si>
  <si>
    <t>Placement vide Bursa Securities's letter dated 8 January 2007.</t>
  </si>
  <si>
    <t>NET DECREASE IN CASH AND CASH EQUIVALENTS</t>
  </si>
  <si>
    <t>Operating loss before working capital changes</t>
  </si>
  <si>
    <t>Loss from Operations</t>
  </si>
  <si>
    <t>Loss from Ordinary activities</t>
  </si>
  <si>
    <t xml:space="preserve">   before tax</t>
  </si>
  <si>
    <t xml:space="preserve">   after tax</t>
  </si>
  <si>
    <t>Loss for the period</t>
  </si>
  <si>
    <t>Loss per share (sen)</t>
  </si>
  <si>
    <t>industry segment and its operations are located wholly in Malaysia. Accordingly, segmental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</si>
  <si>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</si>
  <si>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</si>
  <si>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</si>
  <si>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</t>
  </si>
  <si>
    <t xml:space="preserve">Basic loss per share 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</si>
  <si>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</si>
  <si>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</si>
  <si>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</si>
  <si>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improvement of the weather. The Group is confident of the future prospect of securing raw</t>
  </si>
  <si>
    <t>materials in Kelantan and Terengganu where the raw materials are now available with the</t>
  </si>
  <si>
    <t>materials in view of the fact that one of the subsidiaries of the Group, Syarikat Maskayu</t>
  </si>
  <si>
    <t>Sawmill Sdn Bhd, has a timber concession for 1,000 acres, of which 500 acres could be</t>
  </si>
  <si>
    <t>rely on the availability of raw materials. The Group is making arrangements to secure raw</t>
  </si>
  <si>
    <t>utilised this year. The Group is confident of achieving better performance for the year 2007.</t>
  </si>
  <si>
    <t>As At 31 March  2007</t>
  </si>
  <si>
    <t>31/03/2007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</si>
  <si>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</si>
  <si>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</si>
  <si>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</si>
  <si>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</si>
  <si>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</si>
  <si>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</si>
  <si>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</si>
  <si>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</si>
  <si>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</si>
  <si>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</si>
  <si>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</si>
  <si>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</si>
  <si>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</si>
  <si>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</si>
  <si>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</si>
  <si>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</si>
  <si>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</si>
  <si>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</si>
  <si>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</si>
  <si>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</si>
  <si>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</si>
  <si>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</si>
  <si>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</si>
  <si>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Financial Report for the year ended 31 December 2006)</t>
  </si>
  <si>
    <t>Interim Report for the Quarter ended 31 March  2007</t>
  </si>
  <si>
    <t>31/03/2006</t>
  </si>
  <si>
    <t>the year ended 31 December 2006)</t>
  </si>
  <si>
    <t>For the 3 Months Ended 31 March 2007</t>
  </si>
  <si>
    <t xml:space="preserve">3 months </t>
  </si>
  <si>
    <t>ended 31-03-2007</t>
  </si>
  <si>
    <t>ended 31-03-2006</t>
  </si>
  <si>
    <t>Balance at 01-01-2007</t>
  </si>
  <si>
    <t>Balance at 31-03-2007</t>
  </si>
  <si>
    <t>Balance at 31-03-2006</t>
  </si>
  <si>
    <t>conjunction with the Annual Financial Report for the year ended 31 December 2006.)</t>
  </si>
  <si>
    <t>3 months</t>
  </si>
  <si>
    <t>CASH AND CASH EQUIVALENTS AT 31ST MARCH</t>
  </si>
  <si>
    <t>Bank overdrafts</t>
  </si>
  <si>
    <t>Interim Report for the First Quarter Ended 31 March 2007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</si>
  <si>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</si>
  <si>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</si>
  <si>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</si>
  <si>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</si>
  <si>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December 2006.</t>
  </si>
  <si>
    <t>The significant accounting policies and methods of computation adopted in this interim</t>
  </si>
  <si>
    <t>financial report are consistent with those adopted for the annual audited financial statements</t>
  </si>
  <si>
    <t>for the year ended 31 December 2006, except for the adoption of the following new/revised</t>
  </si>
  <si>
    <t>FRS and Amendments that are effective for financial statements commencing 1 January</t>
  </si>
  <si>
    <t>2007:-</t>
  </si>
  <si>
    <t>FRS 117</t>
  </si>
  <si>
    <t>FRS 124</t>
  </si>
  <si>
    <r>
      <t>Amendment to FRS 119</t>
    </r>
    <r>
      <rPr>
        <vertAlign val="subscript"/>
        <sz val="11"/>
        <rFont val="Arial"/>
        <family val="2"/>
      </rPr>
      <t>2004</t>
    </r>
  </si>
  <si>
    <t>Leases</t>
  </si>
  <si>
    <t>Related Party Disclosure</t>
  </si>
  <si>
    <t>Employee Benefits - Actuarial Gains and Losses,</t>
  </si>
  <si>
    <t xml:space="preserve">  Group Plans and Disclosures</t>
  </si>
  <si>
    <t>impact on the Group. The effect of the changes in accounting policy resulting from the</t>
  </si>
  <si>
    <t>adoption of FRS 117 is as follows:-</t>
  </si>
  <si>
    <t>amendment from the previous annual financial statements.</t>
  </si>
  <si>
    <t>pre-tax loss of RM0.71 million in the corresponding period last year mainly due to lower</t>
  </si>
  <si>
    <t>turnover recorded in the current financial quarter.</t>
  </si>
  <si>
    <t>On 16 April 2007, the Company issued the first tranche of the Placement Shares,</t>
  </si>
  <si>
    <t>comprising of 590,940 new ordinary shares of RM1.00 each, which was listed on Bursa</t>
  </si>
  <si>
    <t>Securities on 24 April 2007.</t>
  </si>
  <si>
    <t>During the current financial period, the issued and fully paid-up share capital of the</t>
  </si>
  <si>
    <t>Company was increased from RM28,568,650 to RM28,603,650 as a result of the issue of</t>
  </si>
  <si>
    <t>35,000 ordinary shares of RM1.00 each under the Company's Employees' Share Option</t>
  </si>
  <si>
    <t>Scheme.</t>
  </si>
  <si>
    <t>Total Group borrowings as at 31 March 2007 are as follows :-</t>
  </si>
  <si>
    <t xml:space="preserve">         - Supplier Credit Facilities</t>
  </si>
  <si>
    <t>Scheme granted on 1 June 2004 for the comparative periods are anti-dilutive and hence, the</t>
  </si>
  <si>
    <t>diluted loss per share have not been presented.</t>
  </si>
  <si>
    <t>FRS 117: Leases</t>
  </si>
  <si>
    <t>Prepaid lease payments</t>
  </si>
  <si>
    <t>As previously</t>
  </si>
  <si>
    <t>stated</t>
  </si>
  <si>
    <t>Effect of</t>
  </si>
  <si>
    <t>As</t>
  </si>
  <si>
    <t>restated</t>
  </si>
  <si>
    <t>As at 31 December 2006</t>
  </si>
  <si>
    <t>financial institutions for credit facilities granted to subsidiary companies.</t>
  </si>
  <si>
    <t>2006, mainly due to higher operating cost incurred in the previous financial quarter.</t>
  </si>
  <si>
    <t>The Company does not have any outstanding convertible shares or convertible financial</t>
  </si>
  <si>
    <t>instruments subsequent to the current financial quarter and current financial year-to-date.</t>
  </si>
  <si>
    <t>There was no purchase of quoted securities during the current quarter and financial year</t>
  </si>
  <si>
    <t>Company has disposed off all its investments in quoted shares for a total sales proceeds of</t>
  </si>
  <si>
    <t>to-date. During the current quarter, Syarikat Maskayu Sawmill Sdn Bhd, a subsidiary of the</t>
  </si>
  <si>
    <t>RM26,741 resulting in net realised gain of RM5,545.</t>
  </si>
  <si>
    <t>continue to be amortised on a straight line basis over the lease term. The reclassification of</t>
  </si>
  <si>
    <t>Group has applied this change in accounting policy retrospectively. As a result of the</t>
  </si>
  <si>
    <t>adoption of FRS 117, comparative amounts as at 31 December 2006 have been</t>
  </si>
  <si>
    <t>reclassified as follows:-</t>
  </si>
  <si>
    <t>leasehold lands as prepaid lease payments has no impact on the income statements. The</t>
  </si>
  <si>
    <t>Prior to 1 January 2007, leasehold lands were classified as property, plant and equipment</t>
  </si>
  <si>
    <t>and were stated at valuation less accumulated depreciation and impairment losses. The</t>
  </si>
  <si>
    <t>adoption of FRS 117 has resulted in a retrospective change in the accounting policy relating</t>
  </si>
  <si>
    <t>to the classification of leasehold lands which are now classified as an operating lease. The</t>
  </si>
  <si>
    <t>upfront payments made for the leasehold lands represents prepaid lease payments and</t>
  </si>
  <si>
    <r>
      <t>The adoption of FRS 124 and Amendment to FRS 119</t>
    </r>
    <r>
      <rPr>
        <vertAlign val="subscript"/>
        <sz val="11"/>
        <rFont val="Arial"/>
        <family val="2"/>
      </rPr>
      <t>2004</t>
    </r>
    <r>
      <rPr>
        <sz val="11"/>
        <rFont val="Arial"/>
        <family val="2"/>
      </rPr>
      <t xml:space="preserve"> dose not have a significant</t>
    </r>
  </si>
  <si>
    <t>There were no sale of unquoted investment for the current quarter and financial year</t>
  </si>
  <si>
    <t>The Company has contingent liabilities of RM17.67 million in respect of guarantees to</t>
  </si>
  <si>
    <t>For the first financial quarter under review, the Group recorded turnover of RM1.97 million,</t>
  </si>
  <si>
    <t>a decrease of 21.8% over the corresponding period last year, mainly due to the unavailability</t>
  </si>
  <si>
    <t>of raw material. The Group recorded a pre-tax loss of RM0.91 million as compared to a</t>
  </si>
  <si>
    <t>For the quarter ended 31 March 2007, the Group recorded a pre-tax loss of RM0.91 million</t>
  </si>
  <si>
    <t>as compared a pre-tax loss of RM1.34 million in the previous quarter ended 31 December</t>
  </si>
  <si>
    <t>Decrease in other payables and accruals</t>
  </si>
  <si>
    <t>Increase/(decrease) in trade payables</t>
  </si>
  <si>
    <t>(Increase)/decrease in other receivables and deposits</t>
  </si>
  <si>
    <t>Gain on disposal of quoted investment</t>
  </si>
  <si>
    <t>Proceeds from disposal of quoted investment</t>
  </si>
  <si>
    <t>Net cash generated from operating activities</t>
  </si>
  <si>
    <t>Company has disposed off a parcel of its building located in Kuala Terengganu for a total</t>
  </si>
  <si>
    <t>sales proceeds of RM490,976 resulting in net realised gain of RM350,976.</t>
  </si>
  <si>
    <t>DATED :  31 May 20007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</si>
</sst>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0" xfId="15" applyNumberFormat="1" applyFont="1" applyFill="1" applyBorder="1" applyAlignment="1">
      <alignment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51">
      <selection activeCell="D21" sqref="D21"/>
    </sheetView>
  </sheetViews>
  <sheetFormatPr defaultColWidth="9.140625" defaultRowHeight="12.75"/>
  <cols>
    <col min="1" max="1" width="2.7109375" style="0" customWidth="1"/>
    <col min="2" max="2" width="45.421875" style="0" customWidth="1"/>
    <col min="3" max="3" width="2.7109375" style="0" customWidth="1"/>
    <col min="4" max="4" width="12.7109375" style="0" customWidth="1"/>
    <col min="5" max="5" width="2.7109375" style="0" customWidth="1"/>
    <col min="6" max="6" width="12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60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215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216</v>
      </c>
      <c r="E8" s="12"/>
      <c r="F8" s="22" t="s">
        <v>184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14.25">
      <c r="A10" s="4"/>
      <c r="B10" s="4"/>
      <c r="C10" s="26"/>
      <c r="D10" s="26"/>
      <c r="E10" s="26"/>
      <c r="F10" s="26"/>
      <c r="G10" s="26"/>
      <c r="H10" s="4"/>
      <c r="I10" s="4"/>
    </row>
    <row r="11" spans="1:9" ht="15">
      <c r="A11" s="11" t="s">
        <v>217</v>
      </c>
      <c r="B11" s="4"/>
      <c r="C11" s="26"/>
      <c r="D11" s="26"/>
      <c r="E11" s="26"/>
      <c r="F11" s="26"/>
      <c r="G11" s="26"/>
      <c r="H11" s="4"/>
      <c r="I11" s="4"/>
    </row>
    <row r="12" spans="1:9" ht="14.25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218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219</v>
      </c>
      <c r="C14" s="26"/>
      <c r="D14" s="27">
        <v>19560</v>
      </c>
      <c r="E14" s="30"/>
      <c r="F14" s="27">
        <v>20159</v>
      </c>
      <c r="G14" s="26"/>
      <c r="H14" s="4"/>
      <c r="I14" s="4"/>
    </row>
    <row r="15" spans="1:9" ht="14.25">
      <c r="A15" s="4"/>
      <c r="B15" s="4" t="s">
        <v>220</v>
      </c>
      <c r="C15" s="26"/>
      <c r="D15" s="28">
        <v>40</v>
      </c>
      <c r="E15" s="30"/>
      <c r="F15" s="28">
        <v>61</v>
      </c>
      <c r="G15" s="26"/>
      <c r="H15" s="4"/>
      <c r="I15" s="4"/>
    </row>
    <row r="16" spans="1:9" ht="14.25">
      <c r="A16" s="4"/>
      <c r="B16" s="4" t="s">
        <v>290</v>
      </c>
      <c r="C16" s="26"/>
      <c r="D16" s="29">
        <v>776</v>
      </c>
      <c r="E16" s="30"/>
      <c r="F16" s="29">
        <v>968</v>
      </c>
      <c r="G16" s="26"/>
      <c r="H16" s="4"/>
      <c r="I16" s="4"/>
    </row>
    <row r="17" spans="1:9" ht="15">
      <c r="A17" s="4"/>
      <c r="B17" s="11" t="s">
        <v>221</v>
      </c>
      <c r="C17" s="26"/>
      <c r="D17" s="83">
        <f>SUM(D14:D16)</f>
        <v>20376</v>
      </c>
      <c r="E17" s="30"/>
      <c r="F17" s="83">
        <f>SUM(F14:F16)</f>
        <v>21188</v>
      </c>
      <c r="G17" s="26"/>
      <c r="H17" s="4"/>
      <c r="I17" s="4"/>
    </row>
    <row r="18" spans="1:9" ht="14.25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222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1586</v>
      </c>
      <c r="E20" s="30"/>
      <c r="F20" s="27">
        <v>1678</v>
      </c>
      <c r="G20" s="26"/>
      <c r="H20" s="4"/>
      <c r="I20" s="4"/>
    </row>
    <row r="21" spans="1:9" ht="14.25">
      <c r="A21" s="4"/>
      <c r="B21" s="4" t="s">
        <v>8</v>
      </c>
      <c r="C21" s="26"/>
      <c r="D21" s="28">
        <v>3544</v>
      </c>
      <c r="E21" s="30"/>
      <c r="F21" s="28">
        <v>3804</v>
      </c>
      <c r="G21" s="26"/>
      <c r="H21" s="4"/>
      <c r="I21" s="4"/>
    </row>
    <row r="22" spans="1:9" ht="14.25">
      <c r="A22" s="4"/>
      <c r="B22" s="4" t="s">
        <v>109</v>
      </c>
      <c r="C22" s="26"/>
      <c r="D22" s="28">
        <v>1073</v>
      </c>
      <c r="E22" s="30"/>
      <c r="F22" s="28">
        <v>1016</v>
      </c>
      <c r="G22" s="26"/>
      <c r="H22" s="4"/>
      <c r="I22" s="4"/>
    </row>
    <row r="23" spans="1:9" ht="14.25">
      <c r="A23" s="4"/>
      <c r="B23" s="4" t="s">
        <v>223</v>
      </c>
      <c r="C23" s="26"/>
      <c r="D23" s="28">
        <v>174</v>
      </c>
      <c r="E23" s="30"/>
      <c r="F23" s="28">
        <v>174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78</v>
      </c>
      <c r="E24" s="30"/>
      <c r="F24" s="29">
        <v>33</v>
      </c>
      <c r="G24" s="26"/>
      <c r="H24" s="4"/>
      <c r="I24" s="4"/>
    </row>
    <row r="25" spans="1:9" ht="15">
      <c r="A25" s="4"/>
      <c r="B25" s="11" t="s">
        <v>224</v>
      </c>
      <c r="C25" s="26"/>
      <c r="D25" s="83">
        <f>SUM(D20:D24)</f>
        <v>6455</v>
      </c>
      <c r="E25" s="30"/>
      <c r="F25" s="83">
        <f>SUM(F20:F24)</f>
        <v>6705</v>
      </c>
      <c r="G25" s="26"/>
      <c r="H25" s="4"/>
      <c r="I25" s="4"/>
    </row>
    <row r="26" spans="1:9" ht="15">
      <c r="A26" s="4"/>
      <c r="B26" s="11"/>
      <c r="C26" s="26"/>
      <c r="D26" s="83"/>
      <c r="E26" s="30"/>
      <c r="F26" s="83"/>
      <c r="G26" s="26"/>
      <c r="H26" s="4"/>
      <c r="I26" s="4"/>
    </row>
    <row r="27" spans="1:9" ht="15.75" thickBot="1">
      <c r="A27" s="11" t="s">
        <v>225</v>
      </c>
      <c r="B27" s="11"/>
      <c r="C27" s="26"/>
      <c r="D27" s="82">
        <f>+D25+D17</f>
        <v>26831</v>
      </c>
      <c r="E27" s="30"/>
      <c r="F27" s="82">
        <f>+F25+F17</f>
        <v>27893</v>
      </c>
      <c r="G27" s="26"/>
      <c r="H27" s="4"/>
      <c r="I27" s="4"/>
    </row>
    <row r="28" spans="1:9" ht="15.75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226</v>
      </c>
      <c r="B29" s="11"/>
      <c r="C29" s="26"/>
      <c r="D29" s="30"/>
      <c r="E29" s="30"/>
      <c r="F29" s="30"/>
      <c r="G29" s="26"/>
      <c r="H29" s="4"/>
      <c r="I29" s="4"/>
    </row>
    <row r="30" spans="1:9" ht="15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227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228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230</v>
      </c>
      <c r="C33" s="26"/>
      <c r="D33" s="27">
        <v>28604</v>
      </c>
      <c r="E33" s="26"/>
      <c r="F33" s="27">
        <v>28569</v>
      </c>
      <c r="G33" s="26"/>
      <c r="H33" s="4"/>
      <c r="I33" s="4"/>
    </row>
    <row r="34" spans="1:9" ht="14.25">
      <c r="A34" s="4"/>
      <c r="B34" s="4" t="s">
        <v>231</v>
      </c>
      <c r="C34" s="26"/>
      <c r="D34" s="28">
        <f>+Equity!G25</f>
        <v>8207</v>
      </c>
      <c r="E34" s="26"/>
      <c r="F34" s="28">
        <v>8207</v>
      </c>
      <c r="G34" s="26"/>
      <c r="H34" s="4"/>
      <c r="I34" s="4"/>
    </row>
    <row r="35" spans="1:9" ht="14.25">
      <c r="A35" s="4"/>
      <c r="B35" s="4" t="s">
        <v>229</v>
      </c>
      <c r="C35" s="26"/>
      <c r="D35" s="28">
        <f>+Equity!I25</f>
        <v>5500</v>
      </c>
      <c r="E35" s="26"/>
      <c r="F35" s="28">
        <v>5500</v>
      </c>
      <c r="G35" s="26"/>
      <c r="H35" s="4"/>
      <c r="I35" s="4"/>
    </row>
    <row r="36" spans="1:9" ht="14.25">
      <c r="A36" s="4"/>
      <c r="B36" s="4" t="s">
        <v>232</v>
      </c>
      <c r="C36" s="26"/>
      <c r="D36" s="29">
        <f>+Equity!K25</f>
        <v>-30298</v>
      </c>
      <c r="E36" s="26"/>
      <c r="F36" s="29">
        <v>-29393</v>
      </c>
      <c r="G36" s="26"/>
      <c r="H36" s="4"/>
      <c r="I36" s="4"/>
    </row>
    <row r="37" spans="1:9" ht="15">
      <c r="A37" s="11" t="s">
        <v>233</v>
      </c>
      <c r="B37" s="4"/>
      <c r="C37" s="26"/>
      <c r="D37" s="83">
        <f>SUM(D33:D36)</f>
        <v>12013</v>
      </c>
      <c r="E37" s="26"/>
      <c r="F37" s="83">
        <f>SUM(F33:F36)</f>
        <v>12883</v>
      </c>
      <c r="G37" s="26"/>
      <c r="H37" s="4"/>
      <c r="I37" s="4"/>
    </row>
    <row r="38" spans="1:9" ht="14.25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234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111</v>
      </c>
      <c r="C40" s="26"/>
      <c r="D40" s="27">
        <v>453</v>
      </c>
      <c r="E40" s="26"/>
      <c r="F40" s="27">
        <v>438</v>
      </c>
      <c r="G40" s="26"/>
      <c r="H40" s="4"/>
      <c r="I40" s="4"/>
    </row>
    <row r="41" spans="1:9" ht="14.25">
      <c r="A41" s="4"/>
      <c r="B41" s="4" t="s">
        <v>81</v>
      </c>
      <c r="C41" s="26"/>
      <c r="D41" s="29">
        <v>1690</v>
      </c>
      <c r="E41" s="26"/>
      <c r="F41" s="29">
        <v>1690</v>
      </c>
      <c r="G41" s="26"/>
      <c r="H41" s="4"/>
      <c r="I41" s="4"/>
    </row>
    <row r="42" spans="1:9" ht="15">
      <c r="A42" s="4"/>
      <c r="B42" s="11" t="s">
        <v>235</v>
      </c>
      <c r="C42" s="26"/>
      <c r="D42" s="83">
        <f>SUM(D40:D41)</f>
        <v>2143</v>
      </c>
      <c r="E42" s="26"/>
      <c r="F42" s="83">
        <f>SUM(F40:F41)</f>
        <v>2128</v>
      </c>
      <c r="G42" s="26"/>
      <c r="H42" s="4"/>
      <c r="I42" s="4"/>
    </row>
    <row r="43" spans="1:9" ht="14.25">
      <c r="A43" s="4"/>
      <c r="B43" s="4"/>
      <c r="C43" s="26"/>
      <c r="D43" s="26"/>
      <c r="E43" s="26"/>
      <c r="F43" s="26"/>
      <c r="G43" s="26"/>
      <c r="H43" s="4"/>
      <c r="I43" s="4"/>
    </row>
    <row r="44" spans="1:9" ht="15">
      <c r="A44" s="11" t="s">
        <v>236</v>
      </c>
      <c r="B44" s="4"/>
      <c r="C44" s="26"/>
      <c r="D44" s="26"/>
      <c r="E44" s="26"/>
      <c r="F44" s="26"/>
      <c r="G44" s="26"/>
      <c r="H44" s="4"/>
      <c r="I44" s="4"/>
    </row>
    <row r="45" spans="1:9" ht="14.25">
      <c r="A45" s="4"/>
      <c r="B45" s="4" t="s">
        <v>10</v>
      </c>
      <c r="C45" s="26"/>
      <c r="D45" s="27">
        <v>1763</v>
      </c>
      <c r="E45" s="26"/>
      <c r="F45" s="27">
        <v>1460</v>
      </c>
      <c r="G45" s="26"/>
      <c r="H45" s="4"/>
      <c r="I45" s="4"/>
    </row>
    <row r="46" spans="1:9" ht="14.25">
      <c r="A46" s="4"/>
      <c r="B46" s="4" t="s">
        <v>12</v>
      </c>
      <c r="C46" s="26"/>
      <c r="D46" s="28">
        <v>2462</v>
      </c>
      <c r="E46" s="26"/>
      <c r="F46" s="28">
        <v>2494</v>
      </c>
      <c r="G46" s="26"/>
      <c r="H46" s="4"/>
      <c r="I46" s="4"/>
    </row>
    <row r="47" spans="1:9" ht="14.25">
      <c r="A47" s="4"/>
      <c r="B47" s="4" t="s">
        <v>161</v>
      </c>
      <c r="C47" s="26"/>
      <c r="D47" s="28">
        <v>7612</v>
      </c>
      <c r="E47" s="26"/>
      <c r="F47" s="28">
        <v>8097</v>
      </c>
      <c r="G47" s="26"/>
      <c r="H47" s="4"/>
      <c r="I47" s="4"/>
    </row>
    <row r="48" spans="1:9" ht="14.25">
      <c r="A48" s="4"/>
      <c r="B48" s="4" t="s">
        <v>110</v>
      </c>
      <c r="C48" s="26"/>
      <c r="D48" s="28">
        <v>4</v>
      </c>
      <c r="E48" s="26"/>
      <c r="F48" s="28">
        <v>11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v>186</v>
      </c>
      <c r="E49" s="26"/>
      <c r="F49" s="28">
        <v>172</v>
      </c>
      <c r="G49" s="26"/>
      <c r="H49" s="4"/>
      <c r="I49" s="4"/>
    </row>
    <row r="50" spans="1:9" ht="14.25">
      <c r="A50" s="4"/>
      <c r="B50" s="4" t="s">
        <v>24</v>
      </c>
      <c r="C50" s="26"/>
      <c r="D50" s="29">
        <v>648</v>
      </c>
      <c r="E50" s="26"/>
      <c r="F50" s="29">
        <v>648</v>
      </c>
      <c r="G50" s="26"/>
      <c r="H50" s="4"/>
      <c r="I50" s="4"/>
    </row>
    <row r="51" spans="1:9" ht="15">
      <c r="A51" s="4"/>
      <c r="B51" s="11" t="s">
        <v>237</v>
      </c>
      <c r="C51" s="26"/>
      <c r="D51" s="32">
        <f>SUM(D45:D50)</f>
        <v>12675</v>
      </c>
      <c r="E51" s="26"/>
      <c r="F51" s="32">
        <f>SUM(F45:F50)</f>
        <v>12882</v>
      </c>
      <c r="G51" s="26"/>
      <c r="H51" s="4"/>
      <c r="I51" s="4"/>
    </row>
    <row r="52" spans="1:9" ht="15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238</v>
      </c>
      <c r="B53" s="4"/>
      <c r="C53" s="26"/>
      <c r="D53" s="32">
        <f>+D51+D42</f>
        <v>14818</v>
      </c>
      <c r="E53" s="26"/>
      <c r="F53" s="32">
        <f>+F51+F42</f>
        <v>15010</v>
      </c>
      <c r="G53" s="26"/>
      <c r="H53" s="4"/>
      <c r="I53" s="4"/>
    </row>
    <row r="54" spans="1:9" ht="15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239</v>
      </c>
      <c r="B55" s="4"/>
      <c r="C55" s="26"/>
      <c r="D55" s="82">
        <f>+D53+D37</f>
        <v>26831</v>
      </c>
      <c r="E55" s="26"/>
      <c r="F55" s="82">
        <f>+F53+F37</f>
        <v>27893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4.25">
      <c r="A57" s="4"/>
      <c r="B57" s="4"/>
      <c r="C57" s="26"/>
      <c r="D57" s="34"/>
      <c r="E57" s="33"/>
      <c r="F57" s="34"/>
      <c r="G57" s="26"/>
      <c r="H57" s="4"/>
      <c r="I57" s="4"/>
    </row>
    <row r="58" spans="1:9" ht="15.75" thickBot="1">
      <c r="A58" s="11" t="s">
        <v>131</v>
      </c>
      <c r="B58" s="4"/>
      <c r="C58" s="26"/>
      <c r="D58" s="81">
        <f>+D37/D33</f>
        <v>0.4199762271011047</v>
      </c>
      <c r="E58" s="33"/>
      <c r="F58" s="81">
        <f>+F37/F33</f>
        <v>0.45094333018306554</v>
      </c>
      <c r="G58" s="26"/>
      <c r="H58" s="4"/>
      <c r="I58" s="4"/>
    </row>
    <row r="59" spans="1:9" ht="15" thickTop="1">
      <c r="A59" s="4"/>
      <c r="B59" s="4"/>
      <c r="C59" s="26"/>
      <c r="D59" s="34"/>
      <c r="E59" s="33"/>
      <c r="F59" s="34"/>
      <c r="G59" s="26"/>
      <c r="H59" s="4"/>
      <c r="I59" s="4"/>
    </row>
    <row r="60" spans="1:9" ht="14.25">
      <c r="A60" s="4"/>
      <c r="B60" s="4"/>
      <c r="C60" s="26"/>
      <c r="D60" s="33"/>
      <c r="E60" s="33"/>
      <c r="F60" s="34"/>
      <c r="G60" s="26"/>
      <c r="H60" s="4"/>
      <c r="I60" s="4"/>
    </row>
    <row r="61" spans="1:9" ht="14.25">
      <c r="A61" s="10" t="s">
        <v>113</v>
      </c>
      <c r="B61" s="4"/>
      <c r="C61" s="4"/>
      <c r="D61" s="31"/>
      <c r="E61" s="31"/>
      <c r="F61" s="31"/>
      <c r="G61" s="4"/>
      <c r="H61" s="4"/>
      <c r="I61" s="4"/>
    </row>
    <row r="62" spans="1:9" ht="14.25">
      <c r="A62" s="10" t="s">
        <v>240</v>
      </c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  <row r="73" spans="1:9" ht="14.25">
      <c r="A73" s="4"/>
      <c r="B73" s="4"/>
      <c r="C73" s="4"/>
      <c r="D73" s="31"/>
      <c r="E73" s="31"/>
      <c r="F73" s="31"/>
      <c r="G73" s="4"/>
      <c r="H73" s="4"/>
      <c r="I73" s="4"/>
    </row>
    <row r="74" spans="1:9" ht="14.25">
      <c r="A74" s="4"/>
      <c r="B74" s="4"/>
      <c r="C74" s="4"/>
      <c r="D74" s="31"/>
      <c r="E74" s="31"/>
      <c r="F74" s="31"/>
      <c r="G74" s="4"/>
      <c r="H74" s="4"/>
      <c r="I74" s="4"/>
    </row>
  </sheetData>
  <printOptions/>
  <pageMargins left="0.75" right="0.75" top="0.5" bottom="0.53" header="0.5" footer="0.5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I45" sqref="I45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60"/>
    </row>
    <row r="2" spans="1:4" ht="15.75">
      <c r="A2" s="2" t="s">
        <v>241</v>
      </c>
      <c r="B2" s="4"/>
      <c r="C2" s="4"/>
      <c r="D2" s="4"/>
    </row>
    <row r="3" spans="1:4" ht="15.75">
      <c r="A3" s="3" t="s">
        <v>103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216</v>
      </c>
      <c r="F7" s="37"/>
      <c r="G7" s="39" t="s">
        <v>242</v>
      </c>
      <c r="H7" s="37"/>
      <c r="I7" s="40" t="str">
        <f>+E7</f>
        <v>31/03/2007</v>
      </c>
      <c r="J7" s="37"/>
      <c r="K7" s="41" t="str">
        <f>+G7</f>
        <v>31/03/2006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+I10-0</f>
        <v>1965</v>
      </c>
      <c r="F10" s="44"/>
      <c r="G10" s="44">
        <f>+K10-0</f>
        <v>2513</v>
      </c>
      <c r="H10" s="44"/>
      <c r="I10" s="49">
        <v>1965</v>
      </c>
      <c r="J10" s="44"/>
      <c r="K10" s="49">
        <v>2513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9"/>
      <c r="J11" s="44"/>
      <c r="K11" s="49"/>
    </row>
    <row r="12" spans="1:11" ht="14.25">
      <c r="A12" s="35" t="s">
        <v>20</v>
      </c>
      <c r="B12" s="35"/>
      <c r="C12" s="35"/>
      <c r="D12" s="35"/>
      <c r="E12" s="44">
        <f>+I12+0</f>
        <v>-3210</v>
      </c>
      <c r="F12" s="44"/>
      <c r="G12" s="44">
        <f>+K12+0</f>
        <v>-3132</v>
      </c>
      <c r="H12" s="44"/>
      <c r="I12" s="49">
        <v>-3210</v>
      </c>
      <c r="J12" s="44"/>
      <c r="K12" s="49">
        <v>-3132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9"/>
      <c r="J13" s="44"/>
      <c r="K13" s="49"/>
    </row>
    <row r="14" spans="1:11" ht="14.25">
      <c r="A14" s="35" t="s">
        <v>21</v>
      </c>
      <c r="B14" s="35"/>
      <c r="C14" s="35"/>
      <c r="D14" s="35"/>
      <c r="E14" s="45">
        <f>+I14-0</f>
        <v>484</v>
      </c>
      <c r="F14" s="44"/>
      <c r="G14" s="45">
        <f>+K14-0</f>
        <v>85</v>
      </c>
      <c r="H14" s="44"/>
      <c r="I14" s="45">
        <v>484</v>
      </c>
      <c r="J14" s="44"/>
      <c r="K14" s="45">
        <v>85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194</v>
      </c>
      <c r="B16" s="35"/>
      <c r="C16" s="35"/>
      <c r="D16" s="35"/>
      <c r="E16" s="44">
        <f>SUM(E10:E14)</f>
        <v>-761</v>
      </c>
      <c r="F16" s="44"/>
      <c r="G16" s="44">
        <f>SUM(G10:G14)</f>
        <v>-534</v>
      </c>
      <c r="H16" s="44"/>
      <c r="I16" s="44">
        <f>SUM(I10:I14)</f>
        <v>-761</v>
      </c>
      <c r="J16" s="44"/>
      <c r="K16" s="44">
        <f>SUM(K10:K14)</f>
        <v>-534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+I18+0</f>
        <v>-144</v>
      </c>
      <c r="F18" s="44"/>
      <c r="G18" s="44">
        <f>+K18+0</f>
        <v>-173</v>
      </c>
      <c r="H18" s="44"/>
      <c r="I18" s="49">
        <v>-144</v>
      </c>
      <c r="J18" s="44"/>
      <c r="K18" s="49">
        <v>-173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6">
        <f>+I20-0</f>
        <v>0</v>
      </c>
      <c r="F20" s="47"/>
      <c r="G20" s="46">
        <f>+K20-0</f>
        <v>0</v>
      </c>
      <c r="H20" s="47"/>
      <c r="I20" s="45">
        <v>0</v>
      </c>
      <c r="J20" s="47"/>
      <c r="K20" s="45">
        <v>0</v>
      </c>
    </row>
    <row r="21" spans="1:11" ht="14.25">
      <c r="A21" s="35"/>
      <c r="B21" s="35"/>
      <c r="C21" s="35"/>
      <c r="D21" s="35"/>
      <c r="E21" s="47"/>
      <c r="F21" s="47"/>
      <c r="G21" s="47"/>
      <c r="H21" s="47"/>
      <c r="I21" s="47"/>
      <c r="J21" s="47"/>
      <c r="K21" s="47"/>
    </row>
    <row r="22" spans="1:11" ht="14.25">
      <c r="A22" s="35" t="s">
        <v>195</v>
      </c>
      <c r="B22" s="35"/>
      <c r="C22" s="35"/>
      <c r="D22" s="35"/>
      <c r="E22" s="44">
        <f>SUM(E16:E20)</f>
        <v>-905</v>
      </c>
      <c r="F22" s="44"/>
      <c r="G22" s="44">
        <f>SUM(G16:G20)</f>
        <v>-707</v>
      </c>
      <c r="H22" s="44"/>
      <c r="I22" s="44">
        <f>SUM(I16:I20)</f>
        <v>-905</v>
      </c>
      <c r="J22" s="44"/>
      <c r="K22" s="44">
        <f>SUM(K16:K20)</f>
        <v>-707</v>
      </c>
    </row>
    <row r="23" spans="1:11" ht="14.25">
      <c r="A23" s="35" t="s">
        <v>196</v>
      </c>
      <c r="B23" s="35"/>
      <c r="C23" s="35"/>
      <c r="D23" s="35"/>
      <c r="E23" s="47"/>
      <c r="F23" s="47"/>
      <c r="G23" s="47"/>
      <c r="H23" s="47"/>
      <c r="I23" s="47"/>
      <c r="J23" s="47"/>
      <c r="K23" s="47"/>
    </row>
    <row r="24" spans="1:11" ht="14.25">
      <c r="A24" s="35"/>
      <c r="B24" s="35"/>
      <c r="C24" s="35"/>
      <c r="D24" s="35"/>
      <c r="E24" s="47"/>
      <c r="F24" s="47"/>
      <c r="G24" s="47"/>
      <c r="H24" s="47"/>
      <c r="I24" s="47"/>
      <c r="J24" s="47"/>
      <c r="K24" s="47"/>
    </row>
    <row r="25" spans="1:11" ht="14.25">
      <c r="A25" s="35" t="s">
        <v>24</v>
      </c>
      <c r="B25" s="35"/>
      <c r="C25" s="35"/>
      <c r="D25" s="35"/>
      <c r="E25" s="46">
        <f>+I25-0</f>
        <v>0</v>
      </c>
      <c r="F25" s="47"/>
      <c r="G25" s="45">
        <f>+K25+0</f>
        <v>0</v>
      </c>
      <c r="H25" s="47"/>
      <c r="I25" s="45">
        <v>0</v>
      </c>
      <c r="J25" s="47"/>
      <c r="K25" s="45">
        <v>0</v>
      </c>
    </row>
    <row r="26" spans="1:11" ht="14.25">
      <c r="A26" s="35"/>
      <c r="B26" s="35"/>
      <c r="C26" s="35"/>
      <c r="D26" s="35"/>
      <c r="E26" s="47"/>
      <c r="F26" s="47"/>
      <c r="G26" s="47"/>
      <c r="H26" s="47"/>
      <c r="I26" s="47"/>
      <c r="J26" s="47"/>
      <c r="K26" s="47"/>
    </row>
    <row r="27" spans="1:11" ht="14.25">
      <c r="A27" s="35" t="s">
        <v>195</v>
      </c>
      <c r="B27" s="35"/>
      <c r="C27" s="35"/>
      <c r="D27" s="35"/>
      <c r="E27" s="44">
        <f>+E22+E25</f>
        <v>-905</v>
      </c>
      <c r="F27" s="44"/>
      <c r="G27" s="44">
        <f>+G22+G25</f>
        <v>-707</v>
      </c>
      <c r="H27" s="44"/>
      <c r="I27" s="44">
        <f>+I22+I25</f>
        <v>-905</v>
      </c>
      <c r="J27" s="44"/>
      <c r="K27" s="44">
        <f>+K22+K25</f>
        <v>-707</v>
      </c>
    </row>
    <row r="28" spans="1:11" ht="14.25">
      <c r="A28" s="35" t="s">
        <v>197</v>
      </c>
      <c r="B28" s="35"/>
      <c r="C28" s="35"/>
      <c r="D28" s="35"/>
      <c r="E28" s="47"/>
      <c r="F28" s="47"/>
      <c r="G28" s="47"/>
      <c r="H28" s="47"/>
      <c r="I28" s="47"/>
      <c r="J28" s="47"/>
      <c r="K28" s="47"/>
    </row>
    <row r="29" spans="1:11" ht="14.25">
      <c r="A29" s="35"/>
      <c r="B29" s="35"/>
      <c r="C29" s="35"/>
      <c r="D29" s="35"/>
      <c r="E29" s="47"/>
      <c r="F29" s="47"/>
      <c r="G29" s="47"/>
      <c r="H29" s="47"/>
      <c r="I29" s="47"/>
      <c r="J29" s="47"/>
      <c r="K29" s="47"/>
    </row>
    <row r="30" spans="1:11" ht="14.25">
      <c r="A30" s="35" t="s">
        <v>25</v>
      </c>
      <c r="B30" s="35"/>
      <c r="C30" s="35"/>
      <c r="D30" s="35"/>
      <c r="E30" s="45">
        <f>+I30-0</f>
        <v>0</v>
      </c>
      <c r="F30" s="47"/>
      <c r="G30" s="46">
        <f>+K30-0</f>
        <v>0</v>
      </c>
      <c r="H30" s="47"/>
      <c r="I30" s="45">
        <v>0</v>
      </c>
      <c r="J30" s="47"/>
      <c r="K30" s="45">
        <v>0</v>
      </c>
    </row>
    <row r="31" spans="1:11" ht="14.25">
      <c r="A31" s="35"/>
      <c r="B31" s="35"/>
      <c r="C31" s="35"/>
      <c r="D31" s="35"/>
      <c r="E31" s="47"/>
      <c r="F31" s="47"/>
      <c r="G31" s="47"/>
      <c r="H31" s="47"/>
      <c r="I31" s="47"/>
      <c r="J31" s="47"/>
      <c r="K31" s="47"/>
    </row>
    <row r="32" spans="1:11" ht="15" thickBot="1">
      <c r="A32" s="35" t="s">
        <v>198</v>
      </c>
      <c r="B32" s="35"/>
      <c r="C32" s="35"/>
      <c r="D32" s="35"/>
      <c r="E32" s="48">
        <f>+E30+E27</f>
        <v>-905</v>
      </c>
      <c r="F32" s="49"/>
      <c r="G32" s="48">
        <f>+G30+G27</f>
        <v>-707</v>
      </c>
      <c r="H32" s="49"/>
      <c r="I32" s="48">
        <f>+I30+I27</f>
        <v>-905</v>
      </c>
      <c r="J32" s="49"/>
      <c r="K32" s="48">
        <f>+K30+K27</f>
        <v>-707</v>
      </c>
    </row>
    <row r="33" spans="1:11" ht="15" thickTop="1">
      <c r="A33" s="35"/>
      <c r="B33" s="35"/>
      <c r="C33" s="35"/>
      <c r="D33" s="35"/>
      <c r="E33" s="47"/>
      <c r="F33" s="50"/>
      <c r="G33" s="47"/>
      <c r="H33" s="50"/>
      <c r="I33" s="47"/>
      <c r="J33" s="50"/>
      <c r="K33" s="47"/>
    </row>
    <row r="34" spans="1:11" ht="14.25">
      <c r="A34" s="35"/>
      <c r="B34" s="35"/>
      <c r="C34" s="35"/>
      <c r="D34" s="35"/>
      <c r="E34" s="47"/>
      <c r="F34" s="47"/>
      <c r="G34" s="47"/>
      <c r="H34" s="47"/>
      <c r="I34" s="47"/>
      <c r="J34" s="47"/>
      <c r="K34" s="47"/>
    </row>
    <row r="35" spans="1:11" ht="14.25">
      <c r="A35" s="35" t="s">
        <v>199</v>
      </c>
      <c r="B35" s="35"/>
      <c r="C35" s="35"/>
      <c r="D35" s="35"/>
      <c r="E35" s="47" t="s">
        <v>13</v>
      </c>
      <c r="F35" s="47"/>
      <c r="G35" s="47"/>
      <c r="H35" s="47"/>
      <c r="I35" s="47" t="s">
        <v>13</v>
      </c>
      <c r="J35" s="47"/>
      <c r="K35" s="47"/>
    </row>
    <row r="36" spans="1:11" ht="14.25">
      <c r="A36" s="35" t="s">
        <v>26</v>
      </c>
      <c r="B36" s="35"/>
      <c r="C36" s="35"/>
      <c r="D36" s="35"/>
      <c r="E36" s="59">
        <f>+notes!F204</f>
        <v>-3.1649996502762816</v>
      </c>
      <c r="F36" s="44"/>
      <c r="G36" s="59">
        <f>+notes!H204</f>
        <v>-2.6035720861719756</v>
      </c>
      <c r="H36" s="44"/>
      <c r="I36" s="59">
        <f>+notes!J204</f>
        <v>-3.1649996502762816</v>
      </c>
      <c r="J36" s="44"/>
      <c r="K36" s="59">
        <f>+notes!L204</f>
        <v>-2.6035720861719756</v>
      </c>
    </row>
    <row r="37" spans="1:11" ht="14.25">
      <c r="A37" s="35" t="s">
        <v>27</v>
      </c>
      <c r="B37" s="35"/>
      <c r="C37" s="35"/>
      <c r="D37" s="35"/>
      <c r="E37" s="67" t="s">
        <v>145</v>
      </c>
      <c r="F37" s="37"/>
      <c r="G37" s="67" t="s">
        <v>145</v>
      </c>
      <c r="H37" s="37"/>
      <c r="I37" s="67" t="s">
        <v>145</v>
      </c>
      <c r="J37" s="37"/>
      <c r="K37" s="67" t="s">
        <v>145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134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112</v>
      </c>
      <c r="B42" s="10"/>
      <c r="C42" s="10"/>
      <c r="D42" s="10"/>
    </row>
    <row r="43" spans="1:4" ht="12.75">
      <c r="A43" s="10" t="s">
        <v>243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E19" sqref="E19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  <col min="13" max="13" width="12.7109375" style="0" customWidth="1"/>
    <col min="14" max="14" width="2.7109375" style="0" customWidth="1"/>
  </cols>
  <sheetData>
    <row r="1" spans="1:13" ht="15.75">
      <c r="A1" s="2" t="s">
        <v>0</v>
      </c>
      <c r="B1" s="2"/>
      <c r="C1" s="2"/>
      <c r="D1" s="2"/>
      <c r="M1" s="60"/>
    </row>
    <row r="2" spans="1:4" ht="15">
      <c r="A2" s="11" t="s">
        <v>244</v>
      </c>
      <c r="B2" s="4"/>
      <c r="C2" s="4"/>
      <c r="D2" s="4"/>
    </row>
    <row r="3" spans="1:4" ht="15.75">
      <c r="A3" s="3" t="s">
        <v>104</v>
      </c>
      <c r="B3" s="3"/>
      <c r="C3" s="3"/>
      <c r="D3" s="3"/>
    </row>
    <row r="6" spans="5:13" ht="15">
      <c r="E6" s="85" t="s">
        <v>31</v>
      </c>
      <c r="F6" s="85"/>
      <c r="G6" s="85"/>
      <c r="H6" s="85"/>
      <c r="I6" s="85"/>
      <c r="J6" s="11"/>
      <c r="K6" s="61" t="s">
        <v>32</v>
      </c>
      <c r="L6" s="62"/>
      <c r="M6" s="62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135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245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246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248</v>
      </c>
      <c r="B16" s="4"/>
      <c r="C16" s="4"/>
      <c r="D16" s="4"/>
      <c r="E16" s="33">
        <f>+'BS'!F33</f>
        <v>28569</v>
      </c>
      <c r="F16" s="33"/>
      <c r="G16" s="33">
        <f>+'BS'!F34</f>
        <v>8207</v>
      </c>
      <c r="H16" s="26"/>
      <c r="I16" s="26">
        <f>+'BS'!F35</f>
        <v>5500</v>
      </c>
      <c r="J16" s="26"/>
      <c r="K16" s="33">
        <f>+'BS'!F36</f>
        <v>-29393</v>
      </c>
      <c r="L16" s="33"/>
      <c r="M16" s="33">
        <f>SUM(E16:K16)</f>
        <v>12883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185</v>
      </c>
      <c r="B18" s="4"/>
      <c r="C18" s="4"/>
      <c r="D18" s="4"/>
      <c r="E18" s="26">
        <v>35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35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206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207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38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-905</v>
      </c>
      <c r="L23" s="26"/>
      <c r="M23" s="33">
        <f>SUM(E23:K23)</f>
        <v>-905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249</v>
      </c>
      <c r="B25" s="4"/>
      <c r="C25" s="4"/>
      <c r="D25" s="4"/>
      <c r="E25" s="51">
        <f>SUM(E16:E24)</f>
        <v>28604</v>
      </c>
      <c r="F25" s="33"/>
      <c r="G25" s="51">
        <f>SUM(G16:G24)</f>
        <v>8207</v>
      </c>
      <c r="H25" s="26"/>
      <c r="I25" s="51">
        <f>SUM(I16:I24)</f>
        <v>5500</v>
      </c>
      <c r="J25" s="26"/>
      <c r="K25" s="51">
        <f>SUM(K16:K24)</f>
        <v>-30298</v>
      </c>
      <c r="L25" s="33"/>
      <c r="M25" s="51">
        <f>SUM(M16:M24)</f>
        <v>12013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245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247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163</v>
      </c>
      <c r="B31" s="4"/>
      <c r="C31" s="4"/>
      <c r="D31" s="4"/>
      <c r="E31" s="33">
        <v>27155</v>
      </c>
      <c r="F31" s="33"/>
      <c r="G31" s="33">
        <v>8207</v>
      </c>
      <c r="H31" s="26"/>
      <c r="I31" s="26">
        <v>0</v>
      </c>
      <c r="J31" s="26"/>
      <c r="K31" s="33">
        <v>-27703</v>
      </c>
      <c r="L31" s="33"/>
      <c r="M31" s="33">
        <f>SUM(E31:K31)</f>
        <v>7659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38</v>
      </c>
      <c r="B33" s="4"/>
      <c r="C33" s="4"/>
      <c r="D33" s="4"/>
      <c r="E33" s="26">
        <v>0</v>
      </c>
      <c r="F33" s="26"/>
      <c r="G33" s="26">
        <v>0</v>
      </c>
      <c r="H33" s="26"/>
      <c r="I33" s="26">
        <v>0</v>
      </c>
      <c r="J33" s="26"/>
      <c r="K33" s="33">
        <f>+'P&amp;L'!K32</f>
        <v>-707</v>
      </c>
      <c r="L33" s="26"/>
      <c r="M33" s="33">
        <f>SUM(E33:K33)</f>
        <v>-707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250</v>
      </c>
      <c r="B35" s="4"/>
      <c r="C35" s="4"/>
      <c r="D35" s="4"/>
      <c r="E35" s="51">
        <f>SUM(E31:E34)</f>
        <v>27155</v>
      </c>
      <c r="F35" s="33"/>
      <c r="G35" s="51">
        <f>SUM(G31:G34)</f>
        <v>8207</v>
      </c>
      <c r="H35" s="26"/>
      <c r="I35" s="51">
        <f>SUM(I31:I34)</f>
        <v>0</v>
      </c>
      <c r="J35" s="26"/>
      <c r="K35" s="51">
        <f>SUM(K31:K34)</f>
        <v>-28410</v>
      </c>
      <c r="L35" s="33"/>
      <c r="M35" s="51">
        <f>SUM(M31:M34)</f>
        <v>6952</v>
      </c>
    </row>
    <row r="36" spans="1:13" ht="14.25">
      <c r="A36" s="4"/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4" ht="14.25">
      <c r="A38" s="15" t="s">
        <v>167</v>
      </c>
      <c r="B38" s="15"/>
      <c r="C38" s="15"/>
      <c r="D38" s="15"/>
    </row>
    <row r="39" spans="1:4" ht="14.25">
      <c r="A39" s="15" t="s">
        <v>251</v>
      </c>
      <c r="B39" s="15"/>
      <c r="C39" s="15"/>
      <c r="D39" s="15"/>
    </row>
  </sheetData>
  <mergeCells count="1">
    <mergeCell ref="E6:I6"/>
  </mergeCells>
  <printOptions/>
  <pageMargins left="0.75" right="0.75" top="0.96" bottom="0.72" header="0.5" footer="0.5"/>
  <pageSetup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J42" sqref="J42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60"/>
    </row>
    <row r="2" spans="1:3" ht="14.25">
      <c r="A2" s="4" t="s">
        <v>1</v>
      </c>
      <c r="B2" s="4"/>
      <c r="C2" s="4"/>
    </row>
    <row r="3" spans="1:3" ht="15">
      <c r="A3" s="11" t="s">
        <v>244</v>
      </c>
      <c r="B3" s="4"/>
      <c r="C3" s="4"/>
    </row>
    <row r="4" spans="1:3" ht="15.75">
      <c r="A4" s="3" t="s">
        <v>105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252</v>
      </c>
      <c r="J6" s="12" t="s">
        <v>252</v>
      </c>
    </row>
    <row r="7" spans="1:10" ht="15">
      <c r="A7" s="4"/>
      <c r="B7" s="4"/>
      <c r="C7" s="4"/>
      <c r="D7" s="4"/>
      <c r="H7" s="17" t="s">
        <v>106</v>
      </c>
      <c r="J7" s="17" t="s">
        <v>106</v>
      </c>
    </row>
    <row r="8" spans="1:10" ht="15">
      <c r="A8" s="4"/>
      <c r="B8" s="4"/>
      <c r="C8" s="4"/>
      <c r="D8" s="4"/>
      <c r="H8" s="23" t="s">
        <v>216</v>
      </c>
      <c r="J8" s="23" t="s">
        <v>242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120</v>
      </c>
      <c r="G10" s="25"/>
    </row>
    <row r="11" spans="1:12" ht="12.75">
      <c r="A11" s="13" t="s">
        <v>39</v>
      </c>
      <c r="H11" s="53">
        <f>+'P&amp;L'!I22</f>
        <v>-905</v>
      </c>
      <c r="J11" s="53">
        <f>+'P&amp;L'!K22</f>
        <v>-707</v>
      </c>
      <c r="L11" s="25"/>
    </row>
    <row r="12" spans="1:10" ht="12.75">
      <c r="A12" t="s">
        <v>121</v>
      </c>
      <c r="H12" s="53"/>
      <c r="J12" s="53"/>
    </row>
    <row r="13" spans="2:12" ht="12.75">
      <c r="B13" t="s">
        <v>122</v>
      </c>
      <c r="H13" s="53">
        <v>191</v>
      </c>
      <c r="J13" s="53">
        <v>2</v>
      </c>
      <c r="L13" s="25"/>
    </row>
    <row r="14" spans="2:10" ht="12.75">
      <c r="B14" t="s">
        <v>123</v>
      </c>
      <c r="H14" s="53">
        <v>463</v>
      </c>
      <c r="J14" s="53">
        <v>407</v>
      </c>
    </row>
    <row r="15" spans="2:10" ht="12.75">
      <c r="B15" t="s">
        <v>111</v>
      </c>
      <c r="H15" s="53">
        <v>15</v>
      </c>
      <c r="J15" s="53">
        <v>15</v>
      </c>
    </row>
    <row r="16" spans="2:10" ht="12.75">
      <c r="B16" t="s">
        <v>168</v>
      </c>
      <c r="H16" s="53">
        <v>-464</v>
      </c>
      <c r="J16" s="53">
        <v>0</v>
      </c>
    </row>
    <row r="17" spans="2:10" ht="12.75">
      <c r="B17" t="s">
        <v>326</v>
      </c>
      <c r="H17" s="53">
        <v>-6</v>
      </c>
      <c r="J17" s="53">
        <v>0</v>
      </c>
    </row>
    <row r="18" spans="2:10" ht="12.75">
      <c r="B18" t="s">
        <v>124</v>
      </c>
      <c r="H18" s="54">
        <v>142</v>
      </c>
      <c r="J18" s="54">
        <v>171</v>
      </c>
    </row>
    <row r="19" spans="1:10" ht="12.75">
      <c r="A19" s="13" t="s">
        <v>193</v>
      </c>
      <c r="H19" s="53">
        <f>SUM(H11:H18)</f>
        <v>-564</v>
      </c>
      <c r="J19" s="53">
        <f>SUM(J11:J18)</f>
        <v>-112</v>
      </c>
    </row>
    <row r="20" spans="1:10" ht="12.75">
      <c r="A20" s="16" t="s">
        <v>162</v>
      </c>
      <c r="H20" s="53">
        <v>92</v>
      </c>
      <c r="J20" s="53">
        <v>280</v>
      </c>
    </row>
    <row r="21" spans="1:10" ht="12.75">
      <c r="A21" t="s">
        <v>132</v>
      </c>
      <c r="H21" s="53">
        <v>260</v>
      </c>
      <c r="J21" s="53">
        <v>320</v>
      </c>
    </row>
    <row r="22" spans="1:10" ht="12.75">
      <c r="A22" t="s">
        <v>325</v>
      </c>
      <c r="H22" s="53">
        <v>-57</v>
      </c>
      <c r="J22" s="53">
        <v>48</v>
      </c>
    </row>
    <row r="23" spans="1:10" ht="12.75">
      <c r="A23" t="s">
        <v>324</v>
      </c>
      <c r="H23" s="53">
        <v>303</v>
      </c>
      <c r="J23" s="53">
        <v>-206</v>
      </c>
    </row>
    <row r="24" spans="1:10" ht="12.75">
      <c r="A24" t="s">
        <v>323</v>
      </c>
      <c r="H24" s="53">
        <v>-32</v>
      </c>
      <c r="J24" s="53">
        <f>-46-1</f>
        <v>-47</v>
      </c>
    </row>
    <row r="25" spans="1:10" ht="12.75">
      <c r="A25" t="s">
        <v>159</v>
      </c>
      <c r="H25" s="54">
        <v>14</v>
      </c>
      <c r="J25" s="54">
        <v>23</v>
      </c>
    </row>
    <row r="26" spans="1:10" ht="12.75">
      <c r="A26" s="13" t="s">
        <v>328</v>
      </c>
      <c r="H26" s="53">
        <f>SUM(H19:H25)</f>
        <v>16</v>
      </c>
      <c r="J26" s="53">
        <f>SUM(J19:J25)</f>
        <v>306</v>
      </c>
    </row>
    <row r="27" spans="8:10" ht="12.75">
      <c r="H27" s="53"/>
      <c r="J27" s="53"/>
    </row>
    <row r="28" spans="1:10" ht="12.75">
      <c r="A28" s="13" t="s">
        <v>125</v>
      </c>
      <c r="H28" s="53"/>
      <c r="J28" s="53"/>
    </row>
    <row r="29" spans="1:10" ht="12.75">
      <c r="A29" t="s">
        <v>181</v>
      </c>
      <c r="H29" s="55">
        <v>35</v>
      </c>
      <c r="J29" s="55">
        <v>0</v>
      </c>
    </row>
    <row r="30" spans="1:10" ht="12.75">
      <c r="A30" t="s">
        <v>126</v>
      </c>
      <c r="H30" s="56">
        <v>-9</v>
      </c>
      <c r="J30" s="56">
        <v>-2</v>
      </c>
    </row>
    <row r="31" spans="1:10" ht="12.75">
      <c r="A31" s="16" t="s">
        <v>169</v>
      </c>
      <c r="H31" s="56">
        <v>610</v>
      </c>
      <c r="J31" s="56">
        <v>0</v>
      </c>
    </row>
    <row r="32" spans="1:10" ht="12.75">
      <c r="A32" s="16" t="s">
        <v>327</v>
      </c>
      <c r="H32" s="57">
        <v>27</v>
      </c>
      <c r="J32" s="57"/>
    </row>
    <row r="33" spans="1:10" ht="12.75">
      <c r="A33" s="13" t="s">
        <v>183</v>
      </c>
      <c r="H33" s="53">
        <f>SUM(H29:H32)</f>
        <v>663</v>
      </c>
      <c r="J33" s="53">
        <f>SUM(J29:J32)</f>
        <v>-2</v>
      </c>
    </row>
    <row r="34" spans="8:10" ht="12.75">
      <c r="H34" s="53"/>
      <c r="J34" s="53"/>
    </row>
    <row r="35" spans="1:10" ht="12.75">
      <c r="A35" s="13" t="s">
        <v>127</v>
      </c>
      <c r="H35" s="53"/>
      <c r="J35" s="53"/>
    </row>
    <row r="36" spans="1:10" ht="12.75">
      <c r="A36" t="s">
        <v>128</v>
      </c>
      <c r="H36" s="55">
        <v>0</v>
      </c>
      <c r="J36" s="55">
        <v>-120</v>
      </c>
    </row>
    <row r="37" spans="1:10" ht="12.75">
      <c r="A37" t="s">
        <v>148</v>
      </c>
      <c r="H37" s="56">
        <v>0</v>
      </c>
      <c r="J37" s="56">
        <v>-84</v>
      </c>
    </row>
    <row r="38" spans="1:10" ht="12.75">
      <c r="A38" t="s">
        <v>129</v>
      </c>
      <c r="H38" s="56">
        <v>-7</v>
      </c>
      <c r="J38" s="56">
        <v>0</v>
      </c>
    </row>
    <row r="39" spans="1:10" ht="12.75">
      <c r="A39" t="s">
        <v>40</v>
      </c>
      <c r="H39" s="57">
        <v>-142</v>
      </c>
      <c r="J39" s="57">
        <v>-171</v>
      </c>
    </row>
    <row r="40" spans="1:10" ht="12.75">
      <c r="A40" s="13" t="s">
        <v>160</v>
      </c>
      <c r="H40" s="53">
        <f>SUM(H36:H39)</f>
        <v>-149</v>
      </c>
      <c r="J40" s="53">
        <f>SUM(J36:J39)</f>
        <v>-375</v>
      </c>
    </row>
    <row r="41" spans="8:10" ht="12.75">
      <c r="H41" s="54"/>
      <c r="J41" s="54"/>
    </row>
    <row r="42" spans="1:10" ht="12.75">
      <c r="A42" s="13" t="s">
        <v>192</v>
      </c>
      <c r="H42" s="53">
        <f>+H40+H33+H26</f>
        <v>530</v>
      </c>
      <c r="J42" s="53">
        <f>+J40+J33+J26</f>
        <v>-71</v>
      </c>
    </row>
    <row r="43" spans="1:10" ht="12.75">
      <c r="A43" s="13"/>
      <c r="H43" s="53"/>
      <c r="J43" s="53"/>
    </row>
    <row r="44" spans="1:10" ht="12.75">
      <c r="A44" s="13" t="s">
        <v>146</v>
      </c>
      <c r="H44" s="53">
        <f>174+33-3564-154</f>
        <v>-3511</v>
      </c>
      <c r="J44" s="53">
        <f>168+33-4064-148</f>
        <v>-4011</v>
      </c>
    </row>
    <row r="45" spans="1:10" ht="12.75">
      <c r="A45" s="13"/>
      <c r="H45" s="53"/>
      <c r="J45" s="53"/>
    </row>
    <row r="46" spans="1:10" ht="13.5" thickBot="1">
      <c r="A46" s="13" t="s">
        <v>253</v>
      </c>
      <c r="H46" s="58">
        <f>SUM(H42:H45)</f>
        <v>-2981</v>
      </c>
      <c r="J46" s="58">
        <f>SUM(J42:J45)</f>
        <v>-4082</v>
      </c>
    </row>
    <row r="47" spans="8:10" ht="13.5" thickTop="1">
      <c r="H47" s="53"/>
      <c r="J47" s="53"/>
    </row>
    <row r="48" spans="1:10" ht="12.75">
      <c r="A48" s="13" t="s">
        <v>130</v>
      </c>
      <c r="H48" s="53"/>
      <c r="J48" s="53"/>
    </row>
    <row r="49" spans="8:10" ht="12.75">
      <c r="H49" s="53"/>
      <c r="J49" s="53"/>
    </row>
    <row r="50" spans="2:10" ht="12.75">
      <c r="B50" t="s">
        <v>223</v>
      </c>
      <c r="H50" s="53">
        <f>+'BS'!D23</f>
        <v>174</v>
      </c>
      <c r="J50" s="53">
        <v>168</v>
      </c>
    </row>
    <row r="51" spans="2:10" ht="12.75">
      <c r="B51" t="s">
        <v>9</v>
      </c>
      <c r="H51" s="68">
        <f>+'BS'!D24</f>
        <v>78</v>
      </c>
      <c r="I51" s="69"/>
      <c r="J51" s="68">
        <v>35</v>
      </c>
    </row>
    <row r="52" spans="2:10" ht="12.75">
      <c r="B52" t="s">
        <v>254</v>
      </c>
      <c r="H52" s="54">
        <f>-notes!J174</f>
        <v>-3079</v>
      </c>
      <c r="J52" s="54">
        <v>-4137</v>
      </c>
    </row>
    <row r="53" spans="8:10" ht="12.75">
      <c r="H53" s="68">
        <f>SUM(H50:H52)</f>
        <v>-2827</v>
      </c>
      <c r="I53" s="69"/>
      <c r="J53" s="68">
        <f>SUM(J50:J52)</f>
        <v>-3934</v>
      </c>
    </row>
    <row r="54" spans="2:10" ht="12.75">
      <c r="B54" t="s">
        <v>150</v>
      </c>
      <c r="H54" s="53">
        <v>-154</v>
      </c>
      <c r="J54" s="53">
        <v>-148</v>
      </c>
    </row>
    <row r="55" spans="5:10" ht="15" thickBot="1">
      <c r="E55" s="7"/>
      <c r="H55" s="58">
        <f>SUM(H53:H54)</f>
        <v>-2981</v>
      </c>
      <c r="J55" s="58">
        <f>SUM(J53:J54)</f>
        <v>-4082</v>
      </c>
    </row>
    <row r="56" spans="5:8" ht="15" thickTop="1">
      <c r="E56" s="7"/>
      <c r="H56" s="52"/>
    </row>
    <row r="57" spans="5:10" ht="12.75">
      <c r="E57" s="5"/>
      <c r="H57" s="53"/>
      <c r="J57" s="53"/>
    </row>
  </sheetData>
  <printOptions/>
  <pageMargins left="0.75" right="0.75" top="0.55" bottom="0.63" header="0.5" footer="0.5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0"/>
  <sheetViews>
    <sheetView tabSelected="1" workbookViewId="0" topLeftCell="A204">
      <selection activeCell="A219" sqref="A219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60"/>
    </row>
    <row r="3" spans="1:12" ht="15">
      <c r="A3" s="19" t="s">
        <v>255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5" t="s">
        <v>42</v>
      </c>
      <c r="B7" s="11" t="s">
        <v>43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256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257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258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259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260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261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262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263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 t="s">
        <v>264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11"/>
      <c r="B18" s="4" t="s">
        <v>265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4"/>
      <c r="C20" s="4" t="s">
        <v>266</v>
      </c>
      <c r="D20" s="4"/>
      <c r="E20" s="4"/>
      <c r="F20" s="4" t="s">
        <v>269</v>
      </c>
      <c r="G20" s="4"/>
      <c r="H20" s="4"/>
      <c r="I20" s="4"/>
      <c r="J20" s="4"/>
      <c r="K20" s="4"/>
      <c r="L20" s="4"/>
    </row>
    <row r="21" spans="1:12" ht="15">
      <c r="A21" s="11"/>
      <c r="B21" s="4"/>
      <c r="C21" s="4" t="s">
        <v>267</v>
      </c>
      <c r="D21" s="4"/>
      <c r="E21" s="4"/>
      <c r="F21" s="4" t="s">
        <v>270</v>
      </c>
      <c r="G21" s="4"/>
      <c r="H21" s="4"/>
      <c r="I21" s="4"/>
      <c r="J21" s="4"/>
      <c r="K21" s="4"/>
      <c r="L21" s="4"/>
    </row>
    <row r="22" spans="1:12" ht="18.75">
      <c r="A22" s="11"/>
      <c r="B22" s="4"/>
      <c r="C22" s="4" t="s">
        <v>268</v>
      </c>
      <c r="D22" s="4"/>
      <c r="E22" s="4"/>
      <c r="F22" s="4" t="s">
        <v>271</v>
      </c>
      <c r="G22" s="4"/>
      <c r="H22" s="4"/>
      <c r="I22" s="4"/>
      <c r="J22" s="4"/>
      <c r="K22" s="4"/>
      <c r="L22" s="4"/>
    </row>
    <row r="23" spans="1:12" ht="15">
      <c r="A23" s="11"/>
      <c r="B23" s="4"/>
      <c r="C23" s="4"/>
      <c r="D23" s="4"/>
      <c r="E23" s="4"/>
      <c r="F23" s="4" t="s">
        <v>272</v>
      </c>
      <c r="G23" s="4"/>
      <c r="H23" s="4"/>
      <c r="I23" s="4"/>
      <c r="J23" s="4"/>
      <c r="K23" s="4"/>
      <c r="L23" s="4"/>
    </row>
    <row r="24" spans="1:12" ht="15">
      <c r="A24" s="1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8.75">
      <c r="A25" s="11"/>
      <c r="B25" s="4" t="s">
        <v>315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11"/>
      <c r="B26" s="4" t="s">
        <v>273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11"/>
      <c r="B27" s="4" t="s">
        <v>274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84" t="s">
        <v>289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310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311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4" t="s">
        <v>312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11"/>
      <c r="B34" s="4" t="s">
        <v>313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4" t="s">
        <v>314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4" t="s">
        <v>305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B37" s="4" t="s">
        <v>309</v>
      </c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11"/>
      <c r="B38" s="4" t="s">
        <v>306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4" t="s">
        <v>307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308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1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4"/>
      <c r="C42" s="4"/>
      <c r="D42" s="4"/>
      <c r="E42" s="4"/>
      <c r="F42" s="4"/>
      <c r="G42" s="4"/>
      <c r="H42" s="9" t="s">
        <v>291</v>
      </c>
      <c r="I42" s="9"/>
      <c r="J42" s="9" t="s">
        <v>293</v>
      </c>
      <c r="K42" s="9"/>
      <c r="L42" s="9" t="s">
        <v>294</v>
      </c>
    </row>
    <row r="43" spans="1:12" ht="15">
      <c r="A43" s="11"/>
      <c r="B43" s="4"/>
      <c r="C43" s="4"/>
      <c r="D43" s="4"/>
      <c r="E43" s="4"/>
      <c r="F43" s="4"/>
      <c r="G43" s="4"/>
      <c r="H43" s="9" t="s">
        <v>292</v>
      </c>
      <c r="I43" s="9"/>
      <c r="J43" s="9" t="s">
        <v>266</v>
      </c>
      <c r="K43" s="9"/>
      <c r="L43" s="9" t="s">
        <v>295</v>
      </c>
    </row>
    <row r="44" spans="1:12" ht="15">
      <c r="A44" s="11"/>
      <c r="B44" s="4"/>
      <c r="C44" s="4"/>
      <c r="D44" s="4"/>
      <c r="E44" s="4"/>
      <c r="F44" s="4"/>
      <c r="G44" s="4"/>
      <c r="H44" s="9" t="s">
        <v>6</v>
      </c>
      <c r="I44" s="9"/>
      <c r="J44" s="9" t="s">
        <v>6</v>
      </c>
      <c r="K44" s="9"/>
      <c r="L44" s="9" t="s">
        <v>6</v>
      </c>
    </row>
    <row r="45" spans="1:12" ht="15">
      <c r="A45" s="11"/>
      <c r="B45" s="11" t="s">
        <v>296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C46" s="4" t="s">
        <v>219</v>
      </c>
      <c r="D46" s="4"/>
      <c r="E46" s="4"/>
      <c r="F46" s="4"/>
      <c r="G46" s="4"/>
      <c r="H46" s="26">
        <v>21127</v>
      </c>
      <c r="I46" s="26"/>
      <c r="J46" s="26">
        <v>-968</v>
      </c>
      <c r="K46" s="26"/>
      <c r="L46" s="26">
        <f>SUM(H46:K46)</f>
        <v>20159</v>
      </c>
    </row>
    <row r="47" spans="1:12" ht="15">
      <c r="A47" s="11"/>
      <c r="C47" s="4" t="s">
        <v>290</v>
      </c>
      <c r="D47" s="4"/>
      <c r="E47" s="4"/>
      <c r="F47" s="4"/>
      <c r="G47" s="4"/>
      <c r="H47" s="26">
        <v>0</v>
      </c>
      <c r="I47" s="26"/>
      <c r="J47" s="26">
        <v>968</v>
      </c>
      <c r="K47" s="26"/>
      <c r="L47" s="26">
        <f>SUM(H47:K47)</f>
        <v>968</v>
      </c>
    </row>
    <row r="48" spans="1:12" ht="15">
      <c r="A48" s="11"/>
      <c r="B48" s="4"/>
      <c r="C48" s="4"/>
      <c r="D48" s="4"/>
      <c r="E48" s="4"/>
      <c r="F48" s="4"/>
      <c r="G48" s="4"/>
      <c r="H48" s="26"/>
      <c r="I48" s="26"/>
      <c r="J48" s="26"/>
      <c r="K48" s="26"/>
      <c r="L48" s="26"/>
    </row>
    <row r="49" spans="1:12" ht="15">
      <c r="A49" s="75" t="s">
        <v>44</v>
      </c>
      <c r="B49" s="11" t="s">
        <v>45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20" t="s">
        <v>115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11"/>
      <c r="B51" s="20" t="s">
        <v>46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75" t="s">
        <v>47</v>
      </c>
      <c r="B53" s="11" t="s">
        <v>48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20" t="s">
        <v>49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 t="s">
        <v>108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1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75" t="s">
        <v>50</v>
      </c>
      <c r="B57" s="11" t="s">
        <v>133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75"/>
      <c r="B58" s="4" t="s">
        <v>151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 t="s">
        <v>152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1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75" t="s">
        <v>51</v>
      </c>
      <c r="B61" s="11" t="s">
        <v>52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153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 t="s">
        <v>154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11"/>
      <c r="B64" s="20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76" t="s">
        <v>53</v>
      </c>
      <c r="B65" s="63" t="s">
        <v>54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>
      <c r="A66" s="11"/>
      <c r="B66" s="20" t="s">
        <v>281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11"/>
      <c r="B67" s="20" t="s">
        <v>282</v>
      </c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5">
      <c r="A68" s="11"/>
      <c r="B68" s="20" t="s">
        <v>283</v>
      </c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5">
      <c r="A69" s="11"/>
      <c r="B69" s="20" t="s">
        <v>284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">
      <c r="A70" s="11"/>
      <c r="B70" s="20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5" t="s">
        <v>55</v>
      </c>
      <c r="B71" s="11" t="s">
        <v>56</v>
      </c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20" t="s">
        <v>107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4" t="s">
        <v>13</v>
      </c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5">
      <c r="A74" s="75" t="s">
        <v>57</v>
      </c>
      <c r="B74" s="11" t="s">
        <v>58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20" t="s">
        <v>138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11"/>
      <c r="B76" s="4" t="s">
        <v>155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4" t="s">
        <v>200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4" t="s">
        <v>164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75" t="s">
        <v>59</v>
      </c>
      <c r="B80" s="11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4" t="s">
        <v>116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4" t="s">
        <v>275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1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75" t="s">
        <v>61</v>
      </c>
      <c r="B84" s="11" t="s">
        <v>62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 t="s">
        <v>117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11"/>
      <c r="B86" s="20" t="s">
        <v>156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4" t="s">
        <v>157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5">
      <c r="A88" s="1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5">
      <c r="A89" s="75" t="s">
        <v>63</v>
      </c>
      <c r="B89" s="11" t="s">
        <v>64</v>
      </c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5">
      <c r="A90" s="11"/>
      <c r="B90" s="20" t="s">
        <v>136</v>
      </c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5">
      <c r="A91" s="11"/>
      <c r="B91" s="20" t="s">
        <v>137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5">
      <c r="A92" s="1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5">
      <c r="A93" s="76" t="s">
        <v>65</v>
      </c>
      <c r="B93" s="70" t="s">
        <v>66</v>
      </c>
      <c r="C93" s="66"/>
      <c r="D93" s="4"/>
      <c r="E93" s="4"/>
      <c r="F93" s="4"/>
      <c r="G93" s="4"/>
      <c r="H93" s="4"/>
      <c r="I93" s="4"/>
      <c r="J93" s="4"/>
      <c r="K93" s="4"/>
      <c r="L93" s="4"/>
    </row>
    <row r="94" spans="1:12" ht="15">
      <c r="A94" s="11"/>
      <c r="B94" s="20" t="s">
        <v>317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5">
      <c r="A95" s="11"/>
      <c r="B95" s="4" t="s">
        <v>297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5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76" t="s">
        <v>67</v>
      </c>
      <c r="B97" s="70" t="s">
        <v>68</v>
      </c>
      <c r="C97" s="66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70"/>
      <c r="B98" s="66" t="s">
        <v>318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5">
      <c r="A99" s="70"/>
      <c r="B99" s="71" t="s">
        <v>319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5">
      <c r="A100" s="70"/>
      <c r="B100" s="71" t="s">
        <v>320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5">
      <c r="A101" s="70"/>
      <c r="B101" s="66" t="s">
        <v>276</v>
      </c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5">
      <c r="A102" s="70"/>
      <c r="B102" s="4" t="s">
        <v>277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70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76" t="s">
        <v>69</v>
      </c>
      <c r="B104" s="70" t="s">
        <v>140</v>
      </c>
      <c r="C104" s="66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11"/>
      <c r="B105" s="4" t="s">
        <v>321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71" t="s">
        <v>322</v>
      </c>
      <c r="C106" s="66"/>
      <c r="D106" s="66"/>
      <c r="E106" s="66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298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75" t="s">
        <v>70</v>
      </c>
      <c r="B109" s="11" t="s">
        <v>71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20" t="s">
        <v>208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20" t="s">
        <v>213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20" t="s">
        <v>210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20" t="s">
        <v>209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20" t="s">
        <v>211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20" t="s">
        <v>212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20" t="s">
        <v>214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20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75" t="s">
        <v>72</v>
      </c>
      <c r="B118" s="11" t="s">
        <v>73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20" t="s">
        <v>74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20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75" t="s">
        <v>75</v>
      </c>
      <c r="B121" s="11" t="s">
        <v>24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20" t="s">
        <v>76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1" ht="15">
      <c r="A123" s="11"/>
      <c r="B123" s="20"/>
      <c r="C123" s="4"/>
      <c r="D123" s="4"/>
      <c r="E123" s="4"/>
      <c r="F123" s="4"/>
      <c r="G123" s="4"/>
      <c r="H123" s="9" t="s">
        <v>77</v>
      </c>
      <c r="I123" s="9"/>
      <c r="J123" s="9" t="s">
        <v>78</v>
      </c>
      <c r="K123" s="9"/>
    </row>
    <row r="124" spans="1:11" ht="15">
      <c r="A124" s="11"/>
      <c r="B124" s="20"/>
      <c r="C124" s="4"/>
      <c r="D124" s="4"/>
      <c r="E124" s="4"/>
      <c r="F124" s="4"/>
      <c r="G124" s="4"/>
      <c r="H124" s="9" t="s">
        <v>15</v>
      </c>
      <c r="I124" s="9"/>
      <c r="J124" s="9" t="s">
        <v>79</v>
      </c>
      <c r="K124" s="9"/>
    </row>
    <row r="125" spans="1:11" ht="15">
      <c r="A125" s="11"/>
      <c r="B125" s="4" t="s">
        <v>13</v>
      </c>
      <c r="C125" s="4"/>
      <c r="D125" s="4"/>
      <c r="E125" s="4"/>
      <c r="F125" s="4"/>
      <c r="G125" s="4"/>
      <c r="H125" s="24" t="s">
        <v>216</v>
      </c>
      <c r="I125" s="24"/>
      <c r="J125" s="24" t="str">
        <f>+H125</f>
        <v>31/03/2007</v>
      </c>
      <c r="K125" s="9"/>
    </row>
    <row r="126" spans="1:11" ht="15">
      <c r="A126" s="11"/>
      <c r="B126" s="4" t="s">
        <v>13</v>
      </c>
      <c r="C126" s="4"/>
      <c r="D126" s="4"/>
      <c r="E126" s="4"/>
      <c r="F126" s="4"/>
      <c r="G126" s="4"/>
      <c r="H126" s="9" t="s">
        <v>6</v>
      </c>
      <c r="I126" s="9"/>
      <c r="J126" s="9" t="s">
        <v>6</v>
      </c>
      <c r="K126" s="9"/>
    </row>
    <row r="127" spans="1:11" ht="15">
      <c r="A127" s="11"/>
      <c r="B127" s="4"/>
      <c r="C127" s="15" t="s">
        <v>80</v>
      </c>
      <c r="D127" s="4"/>
      <c r="E127" s="4"/>
      <c r="F127" s="4"/>
      <c r="G127" s="4"/>
      <c r="H127" s="78">
        <v>0</v>
      </c>
      <c r="I127" s="78"/>
      <c r="J127" s="78">
        <f>+H127</f>
        <v>0</v>
      </c>
      <c r="K127" s="21"/>
    </row>
    <row r="128" spans="1:11" ht="15">
      <c r="A128" s="11"/>
      <c r="B128" s="4"/>
      <c r="C128" s="15" t="s">
        <v>81</v>
      </c>
      <c r="D128" s="4"/>
      <c r="E128" s="4"/>
      <c r="F128" s="4"/>
      <c r="G128" s="4"/>
      <c r="H128" s="78">
        <v>0</v>
      </c>
      <c r="I128" s="78"/>
      <c r="J128" s="78">
        <f>+H128</f>
        <v>0</v>
      </c>
      <c r="K128" s="21"/>
    </row>
    <row r="129" spans="1:11" ht="15">
      <c r="A129" s="11"/>
      <c r="B129" s="4"/>
      <c r="C129" s="15" t="s">
        <v>82</v>
      </c>
      <c r="D129" s="4"/>
      <c r="E129" s="4"/>
      <c r="F129" s="4"/>
      <c r="G129" s="4"/>
      <c r="H129" s="78">
        <v>0</v>
      </c>
      <c r="I129" s="78"/>
      <c r="J129" s="78">
        <f>+H129</f>
        <v>0</v>
      </c>
      <c r="K129" s="21"/>
    </row>
    <row r="130" spans="1:11" ht="15">
      <c r="A130" s="11"/>
      <c r="B130" s="4"/>
      <c r="C130" s="4"/>
      <c r="D130" s="4"/>
      <c r="E130" s="4"/>
      <c r="F130" s="4"/>
      <c r="G130" s="4"/>
      <c r="H130" s="79">
        <f>SUM(H127:H129)</f>
        <v>0</v>
      </c>
      <c r="I130" s="80"/>
      <c r="J130" s="79">
        <f>SUM(J127:J129)</f>
        <v>0</v>
      </c>
      <c r="K130" s="21"/>
    </row>
    <row r="131" spans="1:12" ht="15">
      <c r="A131" s="1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5">
      <c r="A132" s="75" t="s">
        <v>83</v>
      </c>
      <c r="B132" s="11" t="s">
        <v>84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">
      <c r="A133" s="11"/>
      <c r="B133" s="20" t="s">
        <v>316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">
      <c r="A134" s="11"/>
      <c r="B134" s="20" t="s">
        <v>303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5">
      <c r="A135" s="11"/>
      <c r="B135" s="4" t="s">
        <v>329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5">
      <c r="A136" s="11"/>
      <c r="B136" s="4" t="s">
        <v>330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5">
      <c r="A137" s="1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5">
      <c r="A138" s="75" t="s">
        <v>85</v>
      </c>
      <c r="B138" s="11" t="s">
        <v>86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5">
      <c r="A139" s="11"/>
      <c r="B139" s="4" t="s">
        <v>301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5">
      <c r="A140" s="11"/>
      <c r="B140" s="4" t="s">
        <v>303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5">
      <c r="A141" s="11"/>
      <c r="B141" s="4" t="s">
        <v>302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5">
      <c r="A142" s="11"/>
      <c r="B142" s="4" t="s">
        <v>304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5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5">
      <c r="A144" s="76" t="s">
        <v>87</v>
      </c>
      <c r="B144" s="11" t="s">
        <v>88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">
      <c r="A145" s="11" t="s">
        <v>13</v>
      </c>
      <c r="B145" s="4" t="s">
        <v>172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">
      <c r="A146" s="1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5">
      <c r="A147" s="11"/>
      <c r="B147" s="4" t="s">
        <v>165</v>
      </c>
      <c r="C147" s="4" t="s">
        <v>173</v>
      </c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5">
      <c r="A148" s="11"/>
      <c r="B148" s="4"/>
      <c r="C148" s="4" t="s">
        <v>174</v>
      </c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5">
      <c r="A149" s="1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5">
      <c r="A150" s="11"/>
      <c r="B150" s="4" t="s">
        <v>166</v>
      </c>
      <c r="C150" s="4" t="s">
        <v>175</v>
      </c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5">
      <c r="A151" s="11"/>
      <c r="B151" s="4"/>
      <c r="C151" s="4" t="s">
        <v>176</v>
      </c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5">
      <c r="A152" s="11"/>
      <c r="B152" s="4"/>
      <c r="C152" s="4" t="s">
        <v>177</v>
      </c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5">
      <c r="A153" s="11"/>
      <c r="B153" s="4"/>
      <c r="C153" s="4" t="s">
        <v>178</v>
      </c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">
      <c r="A154" s="11"/>
      <c r="B154" s="4"/>
      <c r="C154" s="4" t="s">
        <v>179</v>
      </c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">
      <c r="A155" s="11"/>
      <c r="B155" s="4"/>
      <c r="C155" s="4" t="s">
        <v>180</v>
      </c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5">
      <c r="A156" s="1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5">
      <c r="A157" s="11"/>
      <c r="B157" s="4" t="s">
        <v>186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5">
      <c r="A158" s="11"/>
      <c r="B158" s="4" t="s">
        <v>187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5">
      <c r="A159" s="11"/>
      <c r="B159" s="4" t="s">
        <v>188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5">
      <c r="A160" s="11"/>
      <c r="B160" s="4" t="s">
        <v>189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5">
      <c r="A161" s="11"/>
      <c r="B161" s="4" t="s">
        <v>190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5">
      <c r="A162" s="11"/>
      <c r="B162" s="4" t="s">
        <v>191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">
      <c r="A163" s="1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5">
      <c r="A164" s="11"/>
      <c r="B164" s="4" t="s">
        <v>278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5">
      <c r="A165" s="11"/>
      <c r="B165" s="4" t="s">
        <v>279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5">
      <c r="A166" s="11"/>
      <c r="B166" s="4" t="s">
        <v>280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5">
      <c r="A167" s="1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4" ht="15">
      <c r="A168" s="76" t="s">
        <v>90</v>
      </c>
      <c r="B168" s="70" t="s">
        <v>91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5">
      <c r="A169" s="11"/>
      <c r="B169" s="4" t="s">
        <v>285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">
      <c r="A170" s="11"/>
      <c r="B170" s="4"/>
      <c r="C170" s="4"/>
      <c r="D170" s="4"/>
      <c r="E170" s="4"/>
      <c r="F170" s="4"/>
      <c r="G170" s="4"/>
      <c r="H170" s="4"/>
      <c r="I170" s="4"/>
      <c r="J170" s="9" t="s">
        <v>6</v>
      </c>
      <c r="K170" s="9"/>
      <c r="L170" s="64"/>
      <c r="M170" s="4"/>
      <c r="N170" s="4"/>
    </row>
    <row r="171" spans="1:14" ht="15">
      <c r="A171" s="11"/>
      <c r="B171" s="4"/>
      <c r="C171" s="4"/>
      <c r="D171" s="4"/>
      <c r="E171" s="4"/>
      <c r="F171" s="4"/>
      <c r="G171" s="4"/>
      <c r="H171" s="4"/>
      <c r="I171" s="4"/>
      <c r="J171" s="72"/>
      <c r="K171" s="8"/>
      <c r="L171" s="8"/>
      <c r="M171" s="4"/>
      <c r="N171" s="4"/>
    </row>
    <row r="172" spans="1:14" ht="15">
      <c r="A172" s="11"/>
      <c r="B172" s="4"/>
      <c r="C172" s="4" t="s">
        <v>92</v>
      </c>
      <c r="D172" s="4"/>
      <c r="E172" s="4"/>
      <c r="F172" s="4"/>
      <c r="G172" s="4"/>
      <c r="H172" s="4"/>
      <c r="I172" s="4"/>
      <c r="J172" s="74"/>
      <c r="K172" s="7"/>
      <c r="L172" s="8"/>
      <c r="M172" s="4"/>
      <c r="N172" s="4"/>
    </row>
    <row r="173" spans="1:14" ht="15">
      <c r="A173" s="11"/>
      <c r="B173" s="4"/>
      <c r="C173" s="4" t="s">
        <v>93</v>
      </c>
      <c r="D173" s="4"/>
      <c r="E173" s="4"/>
      <c r="F173" s="4"/>
      <c r="G173" s="4"/>
      <c r="H173" s="4"/>
      <c r="I173" s="4"/>
      <c r="J173" s="74">
        <v>4</v>
      </c>
      <c r="K173" s="7"/>
      <c r="L173" s="8"/>
      <c r="M173" s="4"/>
      <c r="N173" s="4"/>
    </row>
    <row r="174" spans="1:14" ht="15">
      <c r="A174" s="11"/>
      <c r="B174" s="4"/>
      <c r="C174" s="4"/>
      <c r="D174" s="4" t="s">
        <v>114</v>
      </c>
      <c r="E174" s="4"/>
      <c r="F174" s="4"/>
      <c r="G174" s="4"/>
      <c r="H174" s="4"/>
      <c r="I174" s="4"/>
      <c r="J174" s="74">
        <v>3079</v>
      </c>
      <c r="K174" s="7"/>
      <c r="L174" s="8"/>
      <c r="M174" s="4"/>
      <c r="N174" s="4"/>
    </row>
    <row r="175" spans="1:14" ht="15">
      <c r="A175" s="11"/>
      <c r="B175" s="4"/>
      <c r="C175" s="4"/>
      <c r="D175" s="4" t="s">
        <v>147</v>
      </c>
      <c r="E175" s="4"/>
      <c r="F175" s="4"/>
      <c r="G175" s="4"/>
      <c r="H175" s="4"/>
      <c r="I175" s="4"/>
      <c r="J175" s="74">
        <v>2988</v>
      </c>
      <c r="K175" s="7"/>
      <c r="L175" s="8"/>
      <c r="M175" s="4"/>
      <c r="N175" s="4"/>
    </row>
    <row r="176" spans="1:14" ht="15">
      <c r="A176" s="11"/>
      <c r="B176" s="4"/>
      <c r="C176" s="4"/>
      <c r="D176" s="4" t="s">
        <v>286</v>
      </c>
      <c r="E176" s="4"/>
      <c r="F176" s="4"/>
      <c r="G176" s="4"/>
      <c r="H176" s="4"/>
      <c r="I176" s="4"/>
      <c r="J176" s="74">
        <v>169</v>
      </c>
      <c r="K176" s="7"/>
      <c r="L176" s="8"/>
      <c r="M176" s="4"/>
      <c r="N176" s="4"/>
    </row>
    <row r="177" spans="1:14" ht="15">
      <c r="A177" s="11"/>
      <c r="B177" s="4"/>
      <c r="C177" s="4" t="s">
        <v>139</v>
      </c>
      <c r="D177" s="4"/>
      <c r="E177" s="4"/>
      <c r="F177" s="4"/>
      <c r="G177" s="4"/>
      <c r="H177" s="4"/>
      <c r="I177" s="4"/>
      <c r="J177" s="74">
        <v>1376</v>
      </c>
      <c r="K177" s="7"/>
      <c r="L177" s="8"/>
      <c r="M177" s="4"/>
      <c r="N177" s="4"/>
    </row>
    <row r="178" spans="1:14" ht="15.75" thickBot="1">
      <c r="A178" s="11"/>
      <c r="B178" s="4"/>
      <c r="C178" s="4"/>
      <c r="D178" s="4"/>
      <c r="E178" s="4"/>
      <c r="F178" s="4"/>
      <c r="G178" s="4"/>
      <c r="H178" s="4"/>
      <c r="I178" s="4"/>
      <c r="J178" s="73">
        <f>SUM(J173:J177)</f>
        <v>7616</v>
      </c>
      <c r="K178" s="8"/>
      <c r="L178" s="8"/>
      <c r="M178" s="4"/>
      <c r="N178" s="4"/>
    </row>
    <row r="179" spans="1:14" ht="15.75" thickTop="1">
      <c r="A179" s="11"/>
      <c r="B179" s="4"/>
      <c r="C179" s="4"/>
      <c r="D179" s="4"/>
      <c r="E179" s="4"/>
      <c r="F179" s="4"/>
      <c r="G179" s="4"/>
      <c r="H179" s="4"/>
      <c r="I179" s="4"/>
      <c r="J179" s="7"/>
      <c r="K179" s="7"/>
      <c r="L179" s="8"/>
      <c r="M179" s="4"/>
      <c r="N179" s="4"/>
    </row>
    <row r="180" spans="1:14" ht="15">
      <c r="A180" s="75" t="s">
        <v>94</v>
      </c>
      <c r="B180" s="11" t="s">
        <v>95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5">
      <c r="A181" s="11"/>
      <c r="B181" s="4" t="s">
        <v>158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5">
      <c r="A182" s="1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5">
      <c r="A183" s="75" t="s">
        <v>96</v>
      </c>
      <c r="B183" s="11" t="s">
        <v>97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5">
      <c r="A184" s="11"/>
      <c r="B184" s="4" t="s">
        <v>118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2" ht="15">
      <c r="A185" s="1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4" ht="15">
      <c r="A186" s="75" t="s">
        <v>98</v>
      </c>
      <c r="B186" s="11" t="s">
        <v>99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5">
      <c r="A187" s="11"/>
      <c r="B187" s="4" t="s">
        <v>119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5">
      <c r="A188" s="1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5">
      <c r="A189" s="76" t="s">
        <v>100</v>
      </c>
      <c r="B189" s="11" t="s">
        <v>101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5">
      <c r="A190" s="70" t="s">
        <v>89</v>
      </c>
      <c r="B190" s="11" t="s">
        <v>141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5">
      <c r="A191" s="11"/>
      <c r="B191" s="4" t="s">
        <v>201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5">
      <c r="A192" s="11"/>
      <c r="B192" s="4" t="s">
        <v>202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5">
      <c r="A193" s="11"/>
      <c r="B193" s="4" t="s">
        <v>203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5">
      <c r="A194" s="1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5">
      <c r="A195" s="11"/>
      <c r="B195" s="4"/>
      <c r="C195" s="4"/>
      <c r="D195" s="4"/>
      <c r="E195" s="4"/>
      <c r="F195" s="36" t="s">
        <v>14</v>
      </c>
      <c r="G195" s="37"/>
      <c r="H195" s="37" t="s">
        <v>16</v>
      </c>
      <c r="I195" s="37"/>
      <c r="J195" s="36" t="s">
        <v>17</v>
      </c>
      <c r="K195" s="37"/>
      <c r="L195" s="37" t="s">
        <v>16</v>
      </c>
      <c r="M195" s="4"/>
      <c r="N195" s="4"/>
    </row>
    <row r="196" spans="1:14" ht="15">
      <c r="A196" s="11"/>
      <c r="B196" s="4"/>
      <c r="C196" s="4"/>
      <c r="D196" s="4"/>
      <c r="E196" s="4"/>
      <c r="F196" s="36" t="s">
        <v>15</v>
      </c>
      <c r="G196" s="37"/>
      <c r="H196" s="37" t="s">
        <v>15</v>
      </c>
      <c r="I196" s="37"/>
      <c r="J196" s="36" t="s">
        <v>18</v>
      </c>
      <c r="K196" s="37"/>
      <c r="L196" s="37" t="s">
        <v>18</v>
      </c>
      <c r="M196" s="4"/>
      <c r="N196" s="4"/>
    </row>
    <row r="197" spans="1:14" ht="15">
      <c r="A197" s="11"/>
      <c r="B197" s="4"/>
      <c r="C197" s="4"/>
      <c r="D197" s="4"/>
      <c r="E197" s="4"/>
      <c r="F197" s="38" t="s">
        <v>216</v>
      </c>
      <c r="G197" s="37"/>
      <c r="H197" s="39" t="s">
        <v>242</v>
      </c>
      <c r="I197" s="37"/>
      <c r="J197" s="40" t="str">
        <f>+F197</f>
        <v>31/03/2007</v>
      </c>
      <c r="K197" s="37"/>
      <c r="L197" s="41" t="str">
        <f>+H197</f>
        <v>31/03/2006</v>
      </c>
      <c r="M197" s="4"/>
      <c r="N197" s="4"/>
    </row>
    <row r="198" spans="1:14" ht="15">
      <c r="A198" s="1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5">
      <c r="A199" s="11"/>
      <c r="B199" s="4" t="s">
        <v>204</v>
      </c>
      <c r="C199" s="4"/>
      <c r="D199" s="4"/>
      <c r="E199" s="4"/>
      <c r="F199" s="26">
        <f>+'P&amp;L'!E32</f>
        <v>-905</v>
      </c>
      <c r="G199" s="26"/>
      <c r="H199" s="26">
        <f>+'P&amp;L'!G32</f>
        <v>-707</v>
      </c>
      <c r="I199" s="26"/>
      <c r="J199" s="26">
        <f>+'P&amp;L'!I32</f>
        <v>-905</v>
      </c>
      <c r="K199" s="26"/>
      <c r="L199" s="26">
        <f>+'P&amp;L'!K32</f>
        <v>-707</v>
      </c>
      <c r="M199" s="4"/>
      <c r="N199" s="4"/>
    </row>
    <row r="200" spans="1:14" ht="15">
      <c r="A200" s="11"/>
      <c r="B200" s="4"/>
      <c r="C200" s="4" t="s">
        <v>170</v>
      </c>
      <c r="D200" s="4"/>
      <c r="E200" s="4"/>
      <c r="F200" s="26"/>
      <c r="G200" s="26"/>
      <c r="H200" s="26"/>
      <c r="I200" s="26"/>
      <c r="J200" s="26"/>
      <c r="K200" s="26"/>
      <c r="L200" s="26"/>
      <c r="M200" s="4"/>
      <c r="N200" s="4"/>
    </row>
    <row r="201" spans="1:14" ht="15">
      <c r="A201" s="11"/>
      <c r="B201" s="20" t="s">
        <v>142</v>
      </c>
      <c r="C201" s="4"/>
      <c r="D201" s="4"/>
      <c r="E201" s="4"/>
      <c r="F201" s="26">
        <v>28594</v>
      </c>
      <c r="G201" s="26"/>
      <c r="H201" s="26">
        <v>27155</v>
      </c>
      <c r="I201" s="26"/>
      <c r="J201" s="26">
        <v>28594</v>
      </c>
      <c r="K201" s="26"/>
      <c r="L201" s="26">
        <f>+H201</f>
        <v>27155</v>
      </c>
      <c r="M201" s="4"/>
      <c r="N201" s="4"/>
    </row>
    <row r="202" spans="1:14" ht="15">
      <c r="A202" s="11"/>
      <c r="B202" s="20" t="s">
        <v>143</v>
      </c>
      <c r="C202" s="4"/>
      <c r="D202" s="4"/>
      <c r="E202" s="4"/>
      <c r="F202" s="26"/>
      <c r="G202" s="26"/>
      <c r="H202" s="26"/>
      <c r="I202" s="26"/>
      <c r="J202" s="26"/>
      <c r="K202" s="26"/>
      <c r="L202" s="26"/>
      <c r="M202" s="4"/>
      <c r="N202" s="4"/>
    </row>
    <row r="203" spans="1:14" ht="15">
      <c r="A203" s="11"/>
      <c r="B203" s="4"/>
      <c r="C203" s="4"/>
      <c r="D203" s="4"/>
      <c r="E203" s="4"/>
      <c r="F203" s="26"/>
      <c r="G203" s="26"/>
      <c r="H203" s="26"/>
      <c r="I203" s="26"/>
      <c r="J203" s="26"/>
      <c r="K203" s="26"/>
      <c r="L203" s="26"/>
      <c r="M203" s="4"/>
      <c r="N203" s="4"/>
    </row>
    <row r="204" spans="1:14" ht="15">
      <c r="A204" s="11"/>
      <c r="B204" s="4" t="s">
        <v>205</v>
      </c>
      <c r="C204" s="4"/>
      <c r="D204" s="4"/>
      <c r="E204" s="4"/>
      <c r="F204" s="65">
        <f>+F199/F201*100</f>
        <v>-3.1649996502762816</v>
      </c>
      <c r="G204" s="65"/>
      <c r="H204" s="65">
        <f>+H199/H201*100</f>
        <v>-2.6035720861719756</v>
      </c>
      <c r="I204" s="65"/>
      <c r="J204" s="65">
        <f>+J199/J201*100</f>
        <v>-3.1649996502762816</v>
      </c>
      <c r="K204" s="65"/>
      <c r="L204" s="65">
        <f>+L199/L201*100</f>
        <v>-2.6035720861719756</v>
      </c>
      <c r="M204" s="4"/>
      <c r="N204" s="4"/>
    </row>
    <row r="205" spans="1:14" ht="15">
      <c r="A205" s="11"/>
      <c r="B205" s="4"/>
      <c r="C205" s="4" t="s">
        <v>171</v>
      </c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5">
      <c r="A206" s="1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5">
      <c r="A207" s="70" t="s">
        <v>149</v>
      </c>
      <c r="B207" s="11" t="s">
        <v>144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5">
      <c r="A208" s="70"/>
      <c r="B208" s="4" t="s">
        <v>299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5">
      <c r="A209" s="70"/>
      <c r="B209" s="4" t="s">
        <v>300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5">
      <c r="A210" s="70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5">
      <c r="A211" s="70"/>
      <c r="B211" s="4" t="s">
        <v>182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5">
      <c r="A212" s="70"/>
      <c r="B212" s="4" t="s">
        <v>287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5">
      <c r="A213" s="70"/>
      <c r="B213" s="4" t="s">
        <v>288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5">
      <c r="A214" s="7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5">
      <c r="A215" s="1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4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2" ht="15">
      <c r="A217" s="11" t="s">
        <v>102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5">
      <c r="A218" s="1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5">
      <c r="A219" s="11" t="s">
        <v>331</v>
      </c>
      <c r="B219" s="4"/>
      <c r="C219" s="4"/>
      <c r="D219" s="77"/>
      <c r="E219" s="4"/>
      <c r="F219" s="4"/>
      <c r="G219" s="4"/>
      <c r="H219" s="4"/>
      <c r="I219" s="4"/>
      <c r="J219" s="4"/>
      <c r="K219" s="4"/>
      <c r="L219" s="4"/>
    </row>
    <row r="220" spans="1:12" ht="14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</sheetData>
  <printOptions/>
  <pageMargins left="0.67" right="0.18" top="0.57" bottom="0.53" header="0.81" footer="0.33"/>
  <pageSetup horizontalDpi="300" verticalDpi="300" orientation="portrait" paperSize="9" r:id="rId1"/>
  <rowBreaks count="4" manualBreakCount="4">
    <brk id="48" max="255" man="1"/>
    <brk id="96" max="255" man="1"/>
    <brk id="143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2007-05-29T07:56:57Z</cp:lastPrinted>
  <dcterms:created xsi:type="dcterms:W3CDTF">2002-11-14T03:14:11Z</dcterms:created>
  <dcterms:modified xsi:type="dcterms:W3CDTF">2007-05-31T01:54:21Z</dcterms:modified>
  <cp:category/>
  <cp:version/>
  <cp:contentType/>
  <cp:contentStatus/>
</cp:coreProperties>
</file>